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245" windowWidth="12120" windowHeight="6855" tabRatio="598" activeTab="1"/>
  </bookViews>
  <sheets>
    <sheet name="1 кв. 2020год (12час)" sheetId="38" r:id="rId1"/>
    <sheet name="1 кв. 2020год" sheetId="32" r:id="rId2"/>
    <sheet name="Лист1" sheetId="37" r:id="rId3"/>
  </sheets>
  <definedNames>
    <definedName name="_xlnm.Print_Area" localSheetId="1">'1 кв. 2020год'!$A$1:$BK$875</definedName>
    <definedName name="_xlnm.Print_Area" localSheetId="0">'1 кв. 2020год (12час)'!$A$1:$BK$1140</definedName>
  </definedNames>
  <calcPr calcId="145621"/>
</workbook>
</file>

<file path=xl/calcChain.xml><?xml version="1.0" encoding="utf-8"?>
<calcChain xmlns="http://schemas.openxmlformats.org/spreadsheetml/2006/main">
  <c r="R93" i="38" l="1"/>
  <c r="E93" i="38"/>
  <c r="R93" i="32"/>
  <c r="E93" i="32"/>
  <c r="R954" i="38" l="1"/>
  <c r="E954" i="38"/>
  <c r="R531" i="32" l="1"/>
  <c r="E531" i="32"/>
  <c r="R680" i="38"/>
  <c r="E680" i="38"/>
  <c r="BK954" i="38" l="1"/>
  <c r="BJ954" i="38"/>
  <c r="BI954" i="38"/>
  <c r="BH954" i="38"/>
  <c r="BG954" i="38"/>
  <c r="BF954" i="38"/>
  <c r="BE954" i="38"/>
  <c r="BD954" i="38"/>
  <c r="BC954" i="38"/>
  <c r="BB954" i="38"/>
  <c r="BA954" i="38"/>
  <c r="AZ954" i="38"/>
  <c r="AY954" i="38"/>
  <c r="AX954" i="38"/>
  <c r="AW954" i="38"/>
  <c r="AV954" i="38"/>
  <c r="AU954" i="38"/>
  <c r="AT954" i="38"/>
  <c r="AS954" i="38"/>
  <c r="AR954" i="38"/>
  <c r="AQ954" i="38"/>
  <c r="AP954" i="38"/>
  <c r="AO954" i="38"/>
  <c r="AN954" i="38"/>
  <c r="AM954" i="38"/>
  <c r="AL954" i="38"/>
  <c r="AK954" i="38"/>
  <c r="AJ954" i="38"/>
  <c r="AI954" i="38"/>
  <c r="AH954" i="38"/>
  <c r="AG954" i="38"/>
  <c r="AF954" i="38"/>
  <c r="AE954" i="38"/>
  <c r="AD954" i="38"/>
  <c r="AC954" i="38"/>
  <c r="AB954" i="38"/>
  <c r="AA954" i="38"/>
  <c r="Z954" i="38"/>
  <c r="Y954" i="38"/>
  <c r="X954" i="38"/>
  <c r="W954" i="38"/>
  <c r="V954" i="38"/>
  <c r="U954" i="38"/>
  <c r="T954" i="38"/>
  <c r="S954" i="38"/>
  <c r="BK820" i="32"/>
  <c r="BJ820" i="32"/>
  <c r="BI820" i="32"/>
  <c r="BH820" i="32"/>
  <c r="BG820" i="32"/>
  <c r="BF820" i="32"/>
  <c r="BE820" i="32"/>
  <c r="BD820" i="32"/>
  <c r="BC820" i="32"/>
  <c r="BB820" i="32"/>
  <c r="BA820" i="32"/>
  <c r="AZ820" i="32"/>
  <c r="AY820" i="32"/>
  <c r="AX820" i="32"/>
  <c r="AW820" i="32"/>
  <c r="AV820" i="32"/>
  <c r="AU820" i="32"/>
  <c r="AT820" i="32"/>
  <c r="AS820" i="32"/>
  <c r="AR820" i="32"/>
  <c r="AQ820" i="32"/>
  <c r="AP820" i="32"/>
  <c r="AO820" i="32"/>
  <c r="AN820" i="32"/>
  <c r="AM820" i="32"/>
  <c r="AL820" i="32"/>
  <c r="AK820" i="32"/>
  <c r="AJ820" i="32"/>
  <c r="AI820" i="32"/>
  <c r="AH820" i="32"/>
  <c r="AG820" i="32"/>
  <c r="AF820" i="32"/>
  <c r="AE820" i="32"/>
  <c r="AD820" i="32"/>
  <c r="AC820" i="32"/>
  <c r="AB820" i="32"/>
  <c r="AA820" i="32"/>
  <c r="Z820" i="32"/>
  <c r="Y820" i="32"/>
  <c r="X820" i="32"/>
  <c r="W820" i="32"/>
  <c r="V820" i="32"/>
  <c r="U820" i="32"/>
  <c r="T820" i="32"/>
  <c r="S820" i="32"/>
  <c r="P820" i="32"/>
  <c r="O820" i="32"/>
  <c r="N820" i="32"/>
  <c r="M820" i="32"/>
  <c r="L820" i="32"/>
  <c r="K820" i="32"/>
  <c r="J820" i="32"/>
  <c r="I820" i="32"/>
  <c r="H820" i="32"/>
  <c r="G820" i="32"/>
  <c r="F820" i="32"/>
  <c r="R820" i="32"/>
  <c r="E820" i="32"/>
  <c r="BK724" i="32"/>
  <c r="BJ724" i="32"/>
  <c r="BI724" i="32"/>
  <c r="BH724" i="32"/>
  <c r="BG724" i="32"/>
  <c r="BF724" i="32"/>
  <c r="BE724" i="32"/>
  <c r="V724" i="32"/>
  <c r="U724" i="32"/>
  <c r="T724" i="32"/>
  <c r="S724" i="32"/>
  <c r="P724" i="32"/>
  <c r="O724" i="32"/>
  <c r="N724" i="32"/>
  <c r="M724" i="32"/>
  <c r="L724" i="32"/>
  <c r="K724" i="32"/>
  <c r="J724" i="32"/>
  <c r="I724" i="32"/>
  <c r="H724" i="32"/>
  <c r="G724" i="32"/>
  <c r="F724" i="32"/>
  <c r="R724" i="32"/>
  <c r="E724" i="32"/>
  <c r="R751" i="32"/>
  <c r="E751" i="32"/>
  <c r="E688" i="32"/>
  <c r="BK688" i="32"/>
  <c r="BJ688" i="32"/>
  <c r="BI688" i="32"/>
  <c r="BH688" i="32"/>
  <c r="BG688" i="32"/>
  <c r="BF688" i="32"/>
  <c r="BE688" i="32"/>
  <c r="BD688" i="32"/>
  <c r="BC688" i="32"/>
  <c r="BB688" i="32"/>
  <c r="BA688" i="32"/>
  <c r="AZ688" i="32"/>
  <c r="AY688" i="32"/>
  <c r="AX688" i="32"/>
  <c r="AW688" i="32"/>
  <c r="AV688" i="32"/>
  <c r="AU688" i="32"/>
  <c r="AT688" i="32"/>
  <c r="AS688" i="32"/>
  <c r="AR688" i="32"/>
  <c r="AQ688" i="32"/>
  <c r="AP688" i="32"/>
  <c r="AO688" i="32"/>
  <c r="AN688" i="32"/>
  <c r="AM688" i="32"/>
  <c r="AL688" i="32"/>
  <c r="AK688" i="32"/>
  <c r="AJ688" i="32"/>
  <c r="AI688" i="32"/>
  <c r="AH688" i="32"/>
  <c r="AG688" i="32"/>
  <c r="AF688" i="32"/>
  <c r="AE688" i="32"/>
  <c r="AD688" i="32"/>
  <c r="AC688" i="32"/>
  <c r="AB688" i="32"/>
  <c r="AA688" i="32"/>
  <c r="Z688" i="32"/>
  <c r="Y688" i="32"/>
  <c r="X688" i="32"/>
  <c r="W688" i="32"/>
  <c r="V688" i="32"/>
  <c r="U688" i="32"/>
  <c r="T688" i="32"/>
  <c r="S688" i="32"/>
  <c r="P688" i="32"/>
  <c r="O688" i="32"/>
  <c r="N688" i="32"/>
  <c r="M688" i="32"/>
  <c r="L688" i="32"/>
  <c r="K688" i="32"/>
  <c r="J688" i="32"/>
  <c r="I688" i="32"/>
  <c r="H688" i="32"/>
  <c r="G688" i="32"/>
  <c r="F688" i="32"/>
  <c r="R688" i="32"/>
  <c r="F847" i="38"/>
  <c r="BK666" i="32"/>
  <c r="BJ666" i="32"/>
  <c r="BI666" i="32"/>
  <c r="BH666" i="32"/>
  <c r="BG666" i="32"/>
  <c r="BF666" i="32"/>
  <c r="BE666" i="32"/>
  <c r="BD666" i="32"/>
  <c r="BC666" i="32"/>
  <c r="BB666" i="32"/>
  <c r="BA666" i="32"/>
  <c r="AZ666" i="32"/>
  <c r="AY666" i="32"/>
  <c r="AX666" i="32"/>
  <c r="AW666" i="32"/>
  <c r="AV666" i="32"/>
  <c r="AU666" i="32"/>
  <c r="AT666" i="32"/>
  <c r="AS666" i="32"/>
  <c r="AR666" i="32"/>
  <c r="AQ666" i="32"/>
  <c r="AP666" i="32"/>
  <c r="AO666" i="32"/>
  <c r="AN666" i="32"/>
  <c r="AM666" i="32"/>
  <c r="AL666" i="32"/>
  <c r="AK666" i="32"/>
  <c r="AJ666" i="32"/>
  <c r="AI666" i="32"/>
  <c r="AH666" i="32"/>
  <c r="AG666" i="32"/>
  <c r="AF666" i="32"/>
  <c r="AE666" i="32"/>
  <c r="AD666" i="32"/>
  <c r="AC666" i="32"/>
  <c r="AB666" i="32"/>
  <c r="AA666" i="32"/>
  <c r="Z666" i="32"/>
  <c r="Y666" i="32"/>
  <c r="X666" i="32"/>
  <c r="W666" i="32"/>
  <c r="V666" i="32"/>
  <c r="U666" i="32"/>
  <c r="T666" i="32"/>
  <c r="S666" i="32"/>
  <c r="P666" i="32"/>
  <c r="O666" i="32"/>
  <c r="N666" i="32"/>
  <c r="M666" i="32"/>
  <c r="L666" i="32"/>
  <c r="K666" i="32"/>
  <c r="J666" i="32"/>
  <c r="I666" i="32"/>
  <c r="H666" i="32"/>
  <c r="G666" i="32"/>
  <c r="F666" i="32"/>
  <c r="R666" i="32"/>
  <c r="E666" i="32"/>
  <c r="BK650" i="32"/>
  <c r="BJ650" i="32"/>
  <c r="BI650" i="32"/>
  <c r="BH650" i="32"/>
  <c r="BG650" i="32"/>
  <c r="BF650" i="32"/>
  <c r="BE650" i="32"/>
  <c r="BD650" i="32"/>
  <c r="BC650" i="32"/>
  <c r="BB650" i="32"/>
  <c r="BA650" i="32"/>
  <c r="AZ650" i="32"/>
  <c r="AY650" i="32"/>
  <c r="AX650" i="32"/>
  <c r="AW650" i="32"/>
  <c r="AV650" i="32"/>
  <c r="AU650" i="32"/>
  <c r="AT650" i="32"/>
  <c r="AS650" i="32"/>
  <c r="AR650" i="32"/>
  <c r="AQ650" i="32"/>
  <c r="AP650" i="32"/>
  <c r="AO650" i="32"/>
  <c r="AN650" i="32"/>
  <c r="AM650" i="32"/>
  <c r="AL650" i="32"/>
  <c r="AK650" i="32"/>
  <c r="AJ650" i="32"/>
  <c r="AI650" i="32"/>
  <c r="AH650" i="32"/>
  <c r="AG650" i="32"/>
  <c r="AF650" i="32"/>
  <c r="AE650" i="32"/>
  <c r="AD650" i="32"/>
  <c r="AC650" i="32"/>
  <c r="AB650" i="32"/>
  <c r="AA650" i="32"/>
  <c r="Z650" i="32"/>
  <c r="Y650" i="32"/>
  <c r="X650" i="32"/>
  <c r="W650" i="32"/>
  <c r="V650" i="32"/>
  <c r="U650" i="32"/>
  <c r="T650" i="32"/>
  <c r="S650" i="32"/>
  <c r="P650" i="32"/>
  <c r="O650" i="32"/>
  <c r="N650" i="32"/>
  <c r="M650" i="32"/>
  <c r="L650" i="32"/>
  <c r="K650" i="32"/>
  <c r="J650" i="32"/>
  <c r="I650" i="32"/>
  <c r="H650" i="32"/>
  <c r="G650" i="32"/>
  <c r="F650" i="32"/>
  <c r="R650" i="32"/>
  <c r="E650" i="32"/>
  <c r="BK613" i="32"/>
  <c r="BJ613" i="32"/>
  <c r="BI613" i="32"/>
  <c r="BH613" i="32"/>
  <c r="BG613" i="32"/>
  <c r="BF613" i="32"/>
  <c r="BE613" i="32"/>
  <c r="BD613" i="32"/>
  <c r="BC613" i="32"/>
  <c r="BB613" i="32"/>
  <c r="BA613" i="32"/>
  <c r="AZ613" i="32"/>
  <c r="AY613" i="32"/>
  <c r="AX613" i="32"/>
  <c r="AW613" i="32"/>
  <c r="AV613" i="32"/>
  <c r="AU613" i="32"/>
  <c r="AT613" i="32"/>
  <c r="AS613" i="32"/>
  <c r="AR613" i="32"/>
  <c r="AQ613" i="32"/>
  <c r="AP613" i="32"/>
  <c r="AO613" i="32"/>
  <c r="AN613" i="32"/>
  <c r="AM613" i="32"/>
  <c r="AL613" i="32"/>
  <c r="AK613" i="32"/>
  <c r="AJ613" i="32"/>
  <c r="AI613" i="32"/>
  <c r="AH613" i="32"/>
  <c r="AG613" i="32"/>
  <c r="AF613" i="32"/>
  <c r="AE613" i="32"/>
  <c r="AD613" i="32"/>
  <c r="AC613" i="32"/>
  <c r="AB613" i="32"/>
  <c r="AA613" i="32"/>
  <c r="Z613" i="32"/>
  <c r="Y613" i="32"/>
  <c r="X613" i="32"/>
  <c r="W613" i="32"/>
  <c r="V613" i="32"/>
  <c r="U613" i="32"/>
  <c r="T613" i="32"/>
  <c r="S613" i="32"/>
  <c r="P613" i="32"/>
  <c r="O613" i="32"/>
  <c r="N613" i="32"/>
  <c r="M613" i="32"/>
  <c r="L613" i="32"/>
  <c r="K613" i="32"/>
  <c r="J613" i="32"/>
  <c r="I613" i="32"/>
  <c r="H613" i="32"/>
  <c r="G613" i="32"/>
  <c r="F613" i="32"/>
  <c r="R613" i="32"/>
  <c r="E613" i="32"/>
  <c r="BK570" i="32"/>
  <c r="BJ570" i="32"/>
  <c r="BI570" i="32"/>
  <c r="BH570" i="32"/>
  <c r="BG570" i="32"/>
  <c r="BF570" i="32"/>
  <c r="BE570" i="32"/>
  <c r="BD570" i="32"/>
  <c r="BC570" i="32"/>
  <c r="BB570" i="32"/>
  <c r="BA570" i="32"/>
  <c r="AZ570" i="32"/>
  <c r="AY570" i="32"/>
  <c r="AX570" i="32"/>
  <c r="AW570" i="32"/>
  <c r="AV570" i="32"/>
  <c r="AU570" i="32"/>
  <c r="AT570" i="32"/>
  <c r="AS570" i="32"/>
  <c r="AR570" i="32"/>
  <c r="AQ570" i="32"/>
  <c r="AP570" i="32"/>
  <c r="AO570" i="32"/>
  <c r="AN570" i="32"/>
  <c r="AM570" i="32"/>
  <c r="AL570" i="32"/>
  <c r="AK570" i="32"/>
  <c r="AJ570" i="32"/>
  <c r="AI570" i="32"/>
  <c r="AH570" i="32"/>
  <c r="AG570" i="32"/>
  <c r="AF570" i="32"/>
  <c r="AE570" i="32"/>
  <c r="AD570" i="32"/>
  <c r="AC570" i="32"/>
  <c r="AB570" i="32"/>
  <c r="AA570" i="32"/>
  <c r="Z570" i="32"/>
  <c r="Y570" i="32"/>
  <c r="X570" i="32"/>
  <c r="W570" i="32"/>
  <c r="V570" i="32"/>
  <c r="U570" i="32"/>
  <c r="T570" i="32"/>
  <c r="S570" i="32"/>
  <c r="P570" i="32"/>
  <c r="O570" i="32"/>
  <c r="N570" i="32"/>
  <c r="M570" i="32"/>
  <c r="L570" i="32"/>
  <c r="K570" i="32"/>
  <c r="J570" i="32"/>
  <c r="I570" i="32"/>
  <c r="H570" i="32"/>
  <c r="G570" i="32"/>
  <c r="F570" i="32"/>
  <c r="R570" i="32"/>
  <c r="E570" i="32"/>
  <c r="BK680" i="38"/>
  <c r="BJ680" i="38"/>
  <c r="BI680" i="38"/>
  <c r="BH680" i="38"/>
  <c r="BG680" i="38"/>
  <c r="BF680" i="38"/>
  <c r="BE680" i="38"/>
  <c r="BD680" i="38"/>
  <c r="BC680" i="38"/>
  <c r="BB680" i="38"/>
  <c r="BA680" i="38"/>
  <c r="AZ680" i="38"/>
  <c r="AY680" i="38"/>
  <c r="AX680" i="38"/>
  <c r="AW680" i="38"/>
  <c r="AV680" i="38"/>
  <c r="AU680" i="38"/>
  <c r="AT680" i="38"/>
  <c r="AS680" i="38"/>
  <c r="AR680" i="38"/>
  <c r="AQ680" i="38"/>
  <c r="AP680" i="38"/>
  <c r="AO680" i="38"/>
  <c r="AN680" i="38"/>
  <c r="AM680" i="38"/>
  <c r="AL680" i="38"/>
  <c r="AK680" i="38"/>
  <c r="AJ680" i="38"/>
  <c r="AI680" i="38"/>
  <c r="AH680" i="38"/>
  <c r="AG680" i="38"/>
  <c r="AF680" i="38"/>
  <c r="AE680" i="38"/>
  <c r="AD680" i="38"/>
  <c r="AC680" i="38"/>
  <c r="AB680" i="38"/>
  <c r="AA680" i="38"/>
  <c r="Z680" i="38"/>
  <c r="Y680" i="38"/>
  <c r="X680" i="38"/>
  <c r="W680" i="38"/>
  <c r="V680" i="38"/>
  <c r="U680" i="38"/>
  <c r="T680" i="38"/>
  <c r="S680" i="38"/>
  <c r="P680" i="38"/>
  <c r="O680" i="38"/>
  <c r="N680" i="38"/>
  <c r="M680" i="38"/>
  <c r="L680" i="38"/>
  <c r="K680" i="38"/>
  <c r="J680" i="38"/>
  <c r="I680" i="38"/>
  <c r="H680" i="38"/>
  <c r="G680" i="38"/>
  <c r="F680" i="38"/>
  <c r="BK531" i="32"/>
  <c r="BJ531" i="32"/>
  <c r="BI531" i="32"/>
  <c r="BH531" i="32"/>
  <c r="BG531" i="32"/>
  <c r="BF531" i="32"/>
  <c r="BE531" i="32"/>
  <c r="BD531" i="32"/>
  <c r="BC531" i="32"/>
  <c r="BB531" i="32"/>
  <c r="BA531" i="32"/>
  <c r="AZ531" i="32"/>
  <c r="AY531" i="32"/>
  <c r="AX531" i="32"/>
  <c r="AW531" i="32"/>
  <c r="AV531" i="32"/>
  <c r="AU531" i="32"/>
  <c r="AT531" i="32"/>
  <c r="AS531" i="32"/>
  <c r="AR531" i="32"/>
  <c r="AQ531" i="32"/>
  <c r="AP531" i="32"/>
  <c r="AO531" i="32"/>
  <c r="AN531" i="32"/>
  <c r="AM531" i="32"/>
  <c r="AL531" i="32"/>
  <c r="AK531" i="32"/>
  <c r="AJ531" i="32"/>
  <c r="AI531" i="32"/>
  <c r="AH531" i="32"/>
  <c r="AG531" i="32"/>
  <c r="AF531" i="32"/>
  <c r="AE531" i="32"/>
  <c r="AD531" i="32"/>
  <c r="AC531" i="32"/>
  <c r="AB531" i="32"/>
  <c r="AA531" i="32"/>
  <c r="Z531" i="32"/>
  <c r="Y531" i="32"/>
  <c r="X531" i="32"/>
  <c r="W531" i="32"/>
  <c r="V531" i="32"/>
  <c r="U531" i="32"/>
  <c r="T531" i="32"/>
  <c r="S531" i="32"/>
  <c r="P531" i="32"/>
  <c r="O531" i="32"/>
  <c r="N531" i="32"/>
  <c r="M531" i="32"/>
  <c r="L531" i="32"/>
  <c r="K531" i="32"/>
  <c r="J531" i="32"/>
  <c r="I531" i="32"/>
  <c r="H531" i="32"/>
  <c r="G531" i="32"/>
  <c r="F531" i="32"/>
  <c r="BK605" i="38" l="1"/>
  <c r="BJ605" i="38"/>
  <c r="BI605" i="38"/>
  <c r="BH605" i="38"/>
  <c r="BG605" i="38"/>
  <c r="BF605" i="38"/>
  <c r="BE605" i="38"/>
  <c r="BD605" i="38"/>
  <c r="BC605" i="38"/>
  <c r="BB605" i="38"/>
  <c r="BA605" i="38"/>
  <c r="AZ605" i="38"/>
  <c r="AY605" i="38"/>
  <c r="AX605" i="38"/>
  <c r="AW605" i="38"/>
  <c r="AV605" i="38"/>
  <c r="AU605" i="38"/>
  <c r="AT605" i="38"/>
  <c r="AS605" i="38"/>
  <c r="AR605" i="38"/>
  <c r="AQ605" i="38"/>
  <c r="AP605" i="38"/>
  <c r="AO605" i="38"/>
  <c r="AN605" i="38"/>
  <c r="AM605" i="38"/>
  <c r="AL605" i="38"/>
  <c r="AK605" i="38"/>
  <c r="AJ605" i="38"/>
  <c r="AI605" i="38"/>
  <c r="AH605" i="38"/>
  <c r="AG605" i="38"/>
  <c r="AF605" i="38"/>
  <c r="AE605" i="38"/>
  <c r="AD605" i="38"/>
  <c r="AC605" i="38"/>
  <c r="AB605" i="38"/>
  <c r="AA605" i="38"/>
  <c r="Z605" i="38"/>
  <c r="Y605" i="38"/>
  <c r="X605" i="38"/>
  <c r="W605" i="38"/>
  <c r="V605" i="38"/>
  <c r="U605" i="38"/>
  <c r="T605" i="38"/>
  <c r="S605" i="38"/>
  <c r="P605" i="38"/>
  <c r="O605" i="38"/>
  <c r="N605" i="38"/>
  <c r="M605" i="38"/>
  <c r="L605" i="38"/>
  <c r="K605" i="38"/>
  <c r="J605" i="38"/>
  <c r="I605" i="38"/>
  <c r="H605" i="38"/>
  <c r="G605" i="38"/>
  <c r="F605" i="38"/>
  <c r="R605" i="38"/>
  <c r="E605" i="38"/>
  <c r="R476" i="32"/>
  <c r="E476" i="32"/>
  <c r="BK476" i="32"/>
  <c r="BJ476" i="32"/>
  <c r="BI476" i="32"/>
  <c r="BH476" i="32"/>
  <c r="BG476" i="32"/>
  <c r="BF476" i="32"/>
  <c r="BE476" i="32"/>
  <c r="BD476" i="32"/>
  <c r="BC476" i="32"/>
  <c r="BB476" i="32"/>
  <c r="BA476" i="32"/>
  <c r="AZ476" i="32"/>
  <c r="AY476" i="32"/>
  <c r="AX476" i="32"/>
  <c r="AW476" i="32"/>
  <c r="AV476" i="32"/>
  <c r="AU476" i="32"/>
  <c r="AT476" i="32"/>
  <c r="AS476" i="32"/>
  <c r="AR476" i="32"/>
  <c r="AQ476" i="32"/>
  <c r="AP476" i="32"/>
  <c r="AO476" i="32"/>
  <c r="AN476" i="32"/>
  <c r="AM476" i="32"/>
  <c r="AL476" i="32"/>
  <c r="AK476" i="32"/>
  <c r="AJ476" i="32"/>
  <c r="AI476" i="32"/>
  <c r="AH476" i="32"/>
  <c r="AG476" i="32"/>
  <c r="AF476" i="32"/>
  <c r="AE476" i="32"/>
  <c r="AD476" i="32"/>
  <c r="AC476" i="32"/>
  <c r="AB476" i="32"/>
  <c r="AA476" i="32"/>
  <c r="Z476" i="32"/>
  <c r="Y476" i="32"/>
  <c r="X476" i="32"/>
  <c r="W476" i="32"/>
  <c r="V476" i="32"/>
  <c r="U476" i="32"/>
  <c r="T476" i="32"/>
  <c r="S476" i="32"/>
  <c r="P476" i="32"/>
  <c r="O476" i="32"/>
  <c r="N476" i="32"/>
  <c r="M476" i="32"/>
  <c r="L476" i="32"/>
  <c r="K476" i="32"/>
  <c r="J476" i="32"/>
  <c r="I476" i="32"/>
  <c r="H476" i="32"/>
  <c r="G476" i="32"/>
  <c r="F476" i="32"/>
  <c r="E407" i="32"/>
  <c r="E375" i="32"/>
  <c r="E499" i="38" l="1"/>
  <c r="BK467" i="38"/>
  <c r="BJ467" i="38"/>
  <c r="BI467" i="38"/>
  <c r="BH467" i="38"/>
  <c r="BG467" i="38"/>
  <c r="BF467" i="38"/>
  <c r="BE467" i="38"/>
  <c r="BD467" i="38"/>
  <c r="BC467" i="38"/>
  <c r="BB467" i="38"/>
  <c r="BA467" i="38"/>
  <c r="AZ467" i="38"/>
  <c r="AY467" i="38"/>
  <c r="AX467" i="38"/>
  <c r="AW467" i="38"/>
  <c r="AV467" i="38"/>
  <c r="AU467" i="38"/>
  <c r="AT467" i="38"/>
  <c r="AS467" i="38"/>
  <c r="AR467" i="38"/>
  <c r="AQ467" i="38"/>
  <c r="AP467" i="38"/>
  <c r="AO467" i="38"/>
  <c r="AN467" i="38"/>
  <c r="AM467" i="38"/>
  <c r="AL467" i="38"/>
  <c r="AK467" i="38"/>
  <c r="AJ467" i="38"/>
  <c r="AI467" i="38"/>
  <c r="AH467" i="38"/>
  <c r="AG467" i="38"/>
  <c r="AF467" i="38"/>
  <c r="AE467" i="38"/>
  <c r="AD467" i="38"/>
  <c r="AC467" i="38"/>
  <c r="AB467" i="38"/>
  <c r="AA467" i="38"/>
  <c r="Z467" i="38"/>
  <c r="Y467" i="38"/>
  <c r="X467" i="38"/>
  <c r="W467" i="38"/>
  <c r="V467" i="38"/>
  <c r="U467" i="38"/>
  <c r="T467" i="38"/>
  <c r="S467" i="38"/>
  <c r="R467" i="38"/>
  <c r="P467" i="38"/>
  <c r="O467" i="38"/>
  <c r="N467" i="38"/>
  <c r="M467" i="38"/>
  <c r="L467" i="38"/>
  <c r="K467" i="38"/>
  <c r="J467" i="38"/>
  <c r="I467" i="38"/>
  <c r="H467" i="38"/>
  <c r="G467" i="38"/>
  <c r="F467" i="38"/>
  <c r="E467" i="38"/>
  <c r="G375" i="32"/>
  <c r="H375" i="32"/>
  <c r="I375" i="32"/>
  <c r="J375" i="32"/>
  <c r="K375" i="32"/>
  <c r="L375" i="32"/>
  <c r="M375" i="32"/>
  <c r="N375" i="32"/>
  <c r="O375" i="32"/>
  <c r="P375" i="32"/>
  <c r="R375" i="32"/>
  <c r="S375" i="32"/>
  <c r="T375" i="32"/>
  <c r="U375" i="32"/>
  <c r="V375" i="32"/>
  <c r="W375" i="32"/>
  <c r="X375" i="32"/>
  <c r="Y375" i="32"/>
  <c r="Z375" i="32"/>
  <c r="AA375" i="32"/>
  <c r="AB375" i="32"/>
  <c r="AC375" i="32"/>
  <c r="AD375" i="32"/>
  <c r="AE375" i="32"/>
  <c r="AF375" i="32"/>
  <c r="AG375" i="32"/>
  <c r="AH375" i="32"/>
  <c r="AI375" i="32"/>
  <c r="AJ375" i="32"/>
  <c r="AK375" i="32"/>
  <c r="AL375" i="32"/>
  <c r="AM375" i="32"/>
  <c r="AN375" i="32"/>
  <c r="AO375" i="32"/>
  <c r="AP375" i="32"/>
  <c r="AQ375" i="32"/>
  <c r="AR375" i="32"/>
  <c r="AS375" i="32"/>
  <c r="AT375" i="32"/>
  <c r="AU375" i="32"/>
  <c r="AV375" i="32"/>
  <c r="AW375" i="32"/>
  <c r="AX375" i="32"/>
  <c r="AY375" i="32"/>
  <c r="AZ375" i="32"/>
  <c r="BA375" i="32"/>
  <c r="BB375" i="32"/>
  <c r="BC375" i="32"/>
  <c r="BD375" i="32"/>
  <c r="BE375" i="32"/>
  <c r="BF375" i="32"/>
  <c r="BG375" i="32"/>
  <c r="BH375" i="32"/>
  <c r="BI375" i="32"/>
  <c r="BJ375" i="32"/>
  <c r="BK375" i="32"/>
  <c r="F375" i="32"/>
  <c r="R419" i="38"/>
  <c r="R349" i="32"/>
  <c r="E349" i="32"/>
  <c r="BK349" i="32"/>
  <c r="BJ349" i="32"/>
  <c r="BI349" i="32"/>
  <c r="BH349" i="32"/>
  <c r="BG349" i="32"/>
  <c r="BF349" i="32"/>
  <c r="BE349" i="32"/>
  <c r="BD349" i="32"/>
  <c r="BC349" i="32"/>
  <c r="BB349" i="32"/>
  <c r="BA349" i="32"/>
  <c r="AZ349" i="32"/>
  <c r="AY349" i="32"/>
  <c r="AX349" i="32"/>
  <c r="AW349" i="32"/>
  <c r="AV349" i="32"/>
  <c r="AU349" i="32"/>
  <c r="AT349" i="32"/>
  <c r="AS349" i="32"/>
  <c r="AR349" i="32"/>
  <c r="AQ349" i="32"/>
  <c r="AP349" i="32"/>
  <c r="AO349" i="32"/>
  <c r="AN349" i="32"/>
  <c r="AM349" i="32"/>
  <c r="AL349" i="32"/>
  <c r="AK349" i="32"/>
  <c r="AJ349" i="32"/>
  <c r="AI349" i="32"/>
  <c r="AH349" i="32"/>
  <c r="AG349" i="32"/>
  <c r="AF349" i="32"/>
  <c r="AE349" i="32"/>
  <c r="AD349" i="32"/>
  <c r="AC349" i="32"/>
  <c r="AB349" i="32"/>
  <c r="AA349" i="32"/>
  <c r="Z349" i="32"/>
  <c r="Y349" i="32"/>
  <c r="X349" i="32"/>
  <c r="W349" i="32"/>
  <c r="V349" i="32"/>
  <c r="U349" i="32"/>
  <c r="T349" i="32"/>
  <c r="S349" i="32"/>
  <c r="P349" i="32"/>
  <c r="O349" i="32"/>
  <c r="N349" i="32"/>
  <c r="M349" i="32"/>
  <c r="L349" i="32"/>
  <c r="K349" i="32"/>
  <c r="J349" i="32"/>
  <c r="I349" i="32"/>
  <c r="H349" i="32"/>
  <c r="G349" i="32"/>
  <c r="F349" i="32"/>
  <c r="BK396" i="38"/>
  <c r="BJ396" i="38"/>
  <c r="BI396" i="38"/>
  <c r="BH396" i="38"/>
  <c r="BG396" i="38"/>
  <c r="BF396" i="38"/>
  <c r="BE396" i="38"/>
  <c r="BD396" i="38"/>
  <c r="BC396" i="38"/>
  <c r="BB396" i="38"/>
  <c r="BA396" i="38"/>
  <c r="AZ396" i="38"/>
  <c r="AY396" i="38"/>
  <c r="AX396" i="38"/>
  <c r="AW396" i="38"/>
  <c r="AV396" i="38"/>
  <c r="AU396" i="38"/>
  <c r="AT396" i="38"/>
  <c r="AS396" i="38"/>
  <c r="AR396" i="38"/>
  <c r="AQ396" i="38"/>
  <c r="AP396" i="38"/>
  <c r="AO396" i="38"/>
  <c r="AN396" i="38"/>
  <c r="AM396" i="38"/>
  <c r="AL396" i="38"/>
  <c r="AK396" i="38"/>
  <c r="AJ396" i="38"/>
  <c r="AI396" i="38"/>
  <c r="AH396" i="38"/>
  <c r="AG396" i="38"/>
  <c r="AF396" i="38"/>
  <c r="AE396" i="38"/>
  <c r="AD396" i="38"/>
  <c r="AC396" i="38"/>
  <c r="AB396" i="38"/>
  <c r="AA396" i="38"/>
  <c r="Z396" i="38"/>
  <c r="Y396" i="38"/>
  <c r="X396" i="38"/>
  <c r="W396" i="38"/>
  <c r="V396" i="38"/>
  <c r="U396" i="38"/>
  <c r="T396" i="38"/>
  <c r="S396" i="38"/>
  <c r="R396" i="38"/>
  <c r="P396" i="38"/>
  <c r="O396" i="38"/>
  <c r="N396" i="38"/>
  <c r="M396" i="38"/>
  <c r="L396" i="38"/>
  <c r="K396" i="38"/>
  <c r="J396" i="38"/>
  <c r="I396" i="38"/>
  <c r="H396" i="38"/>
  <c r="G396" i="38"/>
  <c r="F396" i="38"/>
  <c r="E396" i="38"/>
  <c r="BK326" i="32"/>
  <c r="BJ326" i="32"/>
  <c r="BI326" i="32"/>
  <c r="BH326" i="32"/>
  <c r="BG326" i="32"/>
  <c r="BF326" i="32"/>
  <c r="BE326" i="32"/>
  <c r="BD326" i="32"/>
  <c r="BC326" i="32"/>
  <c r="BB326" i="32"/>
  <c r="BA326" i="32"/>
  <c r="AZ326" i="32"/>
  <c r="AY326" i="32"/>
  <c r="AX326" i="32"/>
  <c r="AW326" i="32"/>
  <c r="AV326" i="32"/>
  <c r="AU326" i="32"/>
  <c r="AT326" i="32"/>
  <c r="AS326" i="32"/>
  <c r="AR326" i="32"/>
  <c r="AQ326" i="32"/>
  <c r="AP326" i="32"/>
  <c r="AO326" i="32"/>
  <c r="AN326" i="32"/>
  <c r="AM326" i="32"/>
  <c r="AL326" i="32"/>
  <c r="AK326" i="32"/>
  <c r="AJ326" i="32"/>
  <c r="AI326" i="32"/>
  <c r="AH326" i="32"/>
  <c r="AG326" i="32"/>
  <c r="AF326" i="32"/>
  <c r="AE326" i="32"/>
  <c r="AD326" i="32"/>
  <c r="AC326" i="32"/>
  <c r="AB326" i="32"/>
  <c r="AA326" i="32"/>
  <c r="Z326" i="32"/>
  <c r="Y326" i="32"/>
  <c r="X326" i="32"/>
  <c r="W326" i="32"/>
  <c r="V326" i="32"/>
  <c r="U326" i="32"/>
  <c r="T326" i="32"/>
  <c r="S326" i="32"/>
  <c r="P326" i="32"/>
  <c r="O326" i="32"/>
  <c r="N326" i="32"/>
  <c r="M326" i="32"/>
  <c r="L326" i="32"/>
  <c r="K326" i="32"/>
  <c r="J326" i="32"/>
  <c r="I326" i="32"/>
  <c r="H326" i="32"/>
  <c r="G326" i="32"/>
  <c r="F326" i="32"/>
  <c r="R326" i="32"/>
  <c r="E326" i="32"/>
  <c r="R355" i="38"/>
  <c r="BK355" i="38"/>
  <c r="BJ355" i="38"/>
  <c r="BI355" i="38"/>
  <c r="BH355" i="38"/>
  <c r="BG355" i="38"/>
  <c r="BF355" i="38"/>
  <c r="BE355" i="38"/>
  <c r="BD355" i="38"/>
  <c r="BC355" i="38"/>
  <c r="BB355" i="38"/>
  <c r="BA355" i="38"/>
  <c r="AZ355" i="38"/>
  <c r="AY355" i="38"/>
  <c r="AX355" i="38"/>
  <c r="AW355" i="38"/>
  <c r="AV355" i="38"/>
  <c r="AU355" i="38"/>
  <c r="AT355" i="38"/>
  <c r="AS355" i="38"/>
  <c r="AR355" i="38"/>
  <c r="AQ355" i="38"/>
  <c r="AP355" i="38"/>
  <c r="AO355" i="38"/>
  <c r="AN355" i="38"/>
  <c r="AM355" i="38"/>
  <c r="AL355" i="38"/>
  <c r="AK355" i="38"/>
  <c r="AJ355" i="38"/>
  <c r="AI355" i="38"/>
  <c r="AH355" i="38"/>
  <c r="AG355" i="38"/>
  <c r="AF355" i="38"/>
  <c r="AE355" i="38"/>
  <c r="AD355" i="38"/>
  <c r="AC355" i="38"/>
  <c r="AB355" i="38"/>
  <c r="AA355" i="38"/>
  <c r="Z355" i="38"/>
  <c r="Y355" i="38"/>
  <c r="X355" i="38"/>
  <c r="W355" i="38"/>
  <c r="V355" i="38"/>
  <c r="U355" i="38"/>
  <c r="T355" i="38"/>
  <c r="S355" i="38"/>
  <c r="O355" i="38"/>
  <c r="N355" i="38"/>
  <c r="M355" i="38"/>
  <c r="L355" i="38"/>
  <c r="K355" i="38"/>
  <c r="J355" i="38"/>
  <c r="I355" i="38"/>
  <c r="H355" i="38"/>
  <c r="G355" i="38"/>
  <c r="F355" i="38"/>
  <c r="P355" i="38"/>
  <c r="BK285" i="32"/>
  <c r="BJ285" i="32"/>
  <c r="BI285" i="32"/>
  <c r="BH285" i="32"/>
  <c r="BG285" i="32"/>
  <c r="BF285" i="32"/>
  <c r="BE285" i="32"/>
  <c r="BD285" i="32"/>
  <c r="BC285" i="32"/>
  <c r="BB285" i="32"/>
  <c r="BA285" i="32"/>
  <c r="AZ285" i="32"/>
  <c r="AY285" i="32"/>
  <c r="AX285" i="32"/>
  <c r="AW285" i="32"/>
  <c r="AV285" i="32"/>
  <c r="AU285" i="32"/>
  <c r="AT285" i="32"/>
  <c r="AS285" i="32"/>
  <c r="AR285" i="32"/>
  <c r="AQ285" i="32"/>
  <c r="AP285" i="32"/>
  <c r="AO285" i="32"/>
  <c r="AN285" i="32"/>
  <c r="AM285" i="32"/>
  <c r="AL285" i="32"/>
  <c r="AK285" i="32"/>
  <c r="AJ285" i="32"/>
  <c r="AI285" i="32"/>
  <c r="AH285" i="32"/>
  <c r="AG285" i="32"/>
  <c r="AF285" i="32"/>
  <c r="AE285" i="32"/>
  <c r="AD285" i="32"/>
  <c r="AC285" i="32"/>
  <c r="AB285" i="32"/>
  <c r="AA285" i="32"/>
  <c r="Z285" i="32"/>
  <c r="Y285" i="32"/>
  <c r="X285" i="32"/>
  <c r="W285" i="32"/>
  <c r="V285" i="32"/>
  <c r="U285" i="32"/>
  <c r="T285" i="32"/>
  <c r="S285" i="32"/>
  <c r="P285" i="32"/>
  <c r="O285" i="32"/>
  <c r="N285" i="32"/>
  <c r="M285" i="32"/>
  <c r="L285" i="32"/>
  <c r="K285" i="32"/>
  <c r="J285" i="32"/>
  <c r="I285" i="32"/>
  <c r="H285" i="32"/>
  <c r="G285" i="32"/>
  <c r="F285" i="32"/>
  <c r="R285" i="32"/>
  <c r="E285" i="32"/>
  <c r="BD259" i="32"/>
  <c r="BC259" i="32"/>
  <c r="BB259" i="32"/>
  <c r="BA259" i="32"/>
  <c r="AZ259" i="32"/>
  <c r="AY259" i="32"/>
  <c r="AX259" i="32"/>
  <c r="AW259" i="32"/>
  <c r="AV259" i="32"/>
  <c r="AU259" i="32"/>
  <c r="AT259" i="32"/>
  <c r="AS259" i="32"/>
  <c r="AR259" i="32"/>
  <c r="AQ259" i="32"/>
  <c r="AP259" i="32"/>
  <c r="AO259" i="32"/>
  <c r="AN259" i="32"/>
  <c r="AM259" i="32"/>
  <c r="AL259" i="32"/>
  <c r="AK259" i="32"/>
  <c r="AJ259" i="32"/>
  <c r="AI259" i="32"/>
  <c r="AH259" i="32"/>
  <c r="AG259" i="32"/>
  <c r="AF259" i="32"/>
  <c r="AE259" i="32"/>
  <c r="AD259" i="32"/>
  <c r="AC259" i="32"/>
  <c r="AB259" i="32"/>
  <c r="AA259" i="32"/>
  <c r="Z259" i="32"/>
  <c r="Y259" i="32"/>
  <c r="X259" i="32"/>
  <c r="W259" i="32"/>
  <c r="R238" i="32"/>
  <c r="E238" i="32"/>
  <c r="S150" i="32"/>
  <c r="R150" i="32"/>
  <c r="F150" i="32"/>
  <c r="E150" i="32"/>
  <c r="BK136" i="38"/>
  <c r="BJ136" i="38"/>
  <c r="BI136" i="38"/>
  <c r="BH136" i="38"/>
  <c r="BG136" i="38"/>
  <c r="BF136" i="38"/>
  <c r="BE136" i="38"/>
  <c r="BD136" i="38"/>
  <c r="BC136" i="38"/>
  <c r="BB136" i="38"/>
  <c r="BA136" i="38"/>
  <c r="AZ136" i="38"/>
  <c r="AY136" i="38"/>
  <c r="AX136" i="38"/>
  <c r="AW136" i="38"/>
  <c r="AV136" i="38"/>
  <c r="AU136" i="38"/>
  <c r="AT136" i="38"/>
  <c r="AS136" i="38"/>
  <c r="AR136" i="38"/>
  <c r="AQ136" i="38"/>
  <c r="AP136" i="38"/>
  <c r="AO136" i="38"/>
  <c r="AN136" i="38"/>
  <c r="AM136" i="38"/>
  <c r="AL136" i="38"/>
  <c r="AK136" i="38"/>
  <c r="AJ136" i="38"/>
  <c r="AI136" i="38"/>
  <c r="AH136" i="38"/>
  <c r="AG136" i="38"/>
  <c r="AF136" i="38"/>
  <c r="AE136" i="38"/>
  <c r="AD136" i="38"/>
  <c r="AC136" i="38"/>
  <c r="AB136" i="38"/>
  <c r="AA136" i="38"/>
  <c r="Z136" i="38"/>
  <c r="Y136" i="38"/>
  <c r="X136" i="38"/>
  <c r="W136" i="38"/>
  <c r="V136" i="38"/>
  <c r="U136" i="38"/>
  <c r="T136" i="38"/>
  <c r="S136" i="38"/>
  <c r="R136" i="38"/>
  <c r="P136" i="38"/>
  <c r="O136" i="38"/>
  <c r="N136" i="38"/>
  <c r="M136" i="38"/>
  <c r="L136" i="38"/>
  <c r="K136" i="38"/>
  <c r="J136" i="38"/>
  <c r="I136" i="38"/>
  <c r="H136" i="38"/>
  <c r="G136" i="38"/>
  <c r="F136" i="38"/>
  <c r="E136" i="38"/>
  <c r="R119" i="32"/>
  <c r="BK119" i="32"/>
  <c r="BJ119" i="32"/>
  <c r="BI119" i="32"/>
  <c r="BH119" i="32"/>
  <c r="BG119" i="32"/>
  <c r="BF119" i="32"/>
  <c r="BE119" i="32"/>
  <c r="BD119" i="32"/>
  <c r="BC119" i="32"/>
  <c r="BB119" i="32"/>
  <c r="BA119" i="32"/>
  <c r="AZ119" i="32"/>
  <c r="AY119" i="32"/>
  <c r="AX119" i="32"/>
  <c r="AW119" i="32"/>
  <c r="AV119" i="32"/>
  <c r="AU119" i="32"/>
  <c r="AT119" i="32"/>
  <c r="AS119" i="32"/>
  <c r="AR119" i="32"/>
  <c r="AQ119" i="32"/>
  <c r="AP119" i="32"/>
  <c r="AO119" i="32"/>
  <c r="AN119" i="32"/>
  <c r="AM119" i="32"/>
  <c r="AL119" i="32"/>
  <c r="AK119" i="32"/>
  <c r="AJ119" i="32"/>
  <c r="AI119" i="32"/>
  <c r="AH119" i="32"/>
  <c r="AG119" i="32"/>
  <c r="AF119" i="32"/>
  <c r="AE119" i="32"/>
  <c r="AD119" i="32"/>
  <c r="AC119" i="32"/>
  <c r="AB119" i="32"/>
  <c r="AA119" i="32"/>
  <c r="Z119" i="32"/>
  <c r="Y119" i="32"/>
  <c r="X119" i="32"/>
  <c r="W119" i="32"/>
  <c r="V119" i="32"/>
  <c r="U119" i="32"/>
  <c r="T119" i="32"/>
  <c r="S119" i="32"/>
  <c r="P119" i="32"/>
  <c r="O119" i="32"/>
  <c r="N119" i="32"/>
  <c r="M119" i="32"/>
  <c r="L119" i="32"/>
  <c r="K119" i="32"/>
  <c r="J119" i="32"/>
  <c r="I119" i="32"/>
  <c r="H119" i="32"/>
  <c r="G119" i="32"/>
  <c r="F119" i="32"/>
  <c r="E119" i="32"/>
  <c r="BK93" i="38"/>
  <c r="BJ93" i="38"/>
  <c r="BI93" i="38"/>
  <c r="BH93" i="38"/>
  <c r="BG93" i="38"/>
  <c r="BF93" i="38"/>
  <c r="BE93" i="38"/>
  <c r="BD93" i="38"/>
  <c r="BC93" i="38"/>
  <c r="BB93" i="38"/>
  <c r="BA93" i="38"/>
  <c r="AZ93" i="38"/>
  <c r="AY93" i="38"/>
  <c r="AX93" i="38"/>
  <c r="AW93" i="38"/>
  <c r="AV93" i="38"/>
  <c r="AU93" i="38"/>
  <c r="AT93" i="38"/>
  <c r="AS93" i="38"/>
  <c r="AR93" i="38"/>
  <c r="AQ93" i="38"/>
  <c r="AP93" i="38"/>
  <c r="AO93" i="38"/>
  <c r="AN93" i="38"/>
  <c r="AM93" i="38"/>
  <c r="AL93" i="38"/>
  <c r="AK93" i="38"/>
  <c r="AJ93" i="38"/>
  <c r="AI93" i="38"/>
  <c r="AH93" i="38"/>
  <c r="AG93" i="38"/>
  <c r="AF93" i="38"/>
  <c r="AE93" i="38"/>
  <c r="AD93" i="38"/>
  <c r="AC93" i="38"/>
  <c r="AB93" i="38"/>
  <c r="AA93" i="38"/>
  <c r="Z93" i="38"/>
  <c r="Y93" i="38"/>
  <c r="X93" i="38"/>
  <c r="W93" i="38"/>
  <c r="V93" i="38"/>
  <c r="U93" i="38"/>
  <c r="T93" i="38"/>
  <c r="S93" i="38"/>
  <c r="P93" i="38"/>
  <c r="O93" i="38"/>
  <c r="N93" i="38"/>
  <c r="M93" i="38"/>
  <c r="L93" i="38"/>
  <c r="K93" i="38"/>
  <c r="J93" i="38"/>
  <c r="I93" i="38"/>
  <c r="H93" i="38"/>
  <c r="G93" i="38"/>
  <c r="F93" i="38"/>
  <c r="BK93" i="32"/>
  <c r="BJ93" i="32"/>
  <c r="BI93" i="32"/>
  <c r="BH93" i="32"/>
  <c r="BG93" i="32"/>
  <c r="BF93" i="32"/>
  <c r="BE93" i="32"/>
  <c r="BD93" i="32"/>
  <c r="BC93" i="32"/>
  <c r="BB93" i="32"/>
  <c r="BA93" i="32"/>
  <c r="AZ93" i="32"/>
  <c r="AY93" i="32"/>
  <c r="AX93" i="32"/>
  <c r="AW93" i="32"/>
  <c r="AV93" i="32"/>
  <c r="AU93" i="32"/>
  <c r="AT93" i="32"/>
  <c r="AS93" i="32"/>
  <c r="AR93" i="32"/>
  <c r="AQ93" i="32"/>
  <c r="AP93" i="32"/>
  <c r="AO93" i="32"/>
  <c r="AN93" i="32"/>
  <c r="AM93" i="32"/>
  <c r="AL93" i="32"/>
  <c r="AK93" i="32"/>
  <c r="AJ93" i="32"/>
  <c r="AI93" i="32"/>
  <c r="AH93" i="32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P93" i="32"/>
  <c r="O93" i="32"/>
  <c r="N93" i="32"/>
  <c r="M93" i="32"/>
  <c r="L93" i="32"/>
  <c r="K93" i="32"/>
  <c r="J93" i="32"/>
  <c r="I93" i="32"/>
  <c r="H93" i="32"/>
  <c r="G93" i="32"/>
  <c r="F93" i="32"/>
  <c r="R24" i="38"/>
  <c r="E24" i="38"/>
  <c r="BK71" i="32"/>
  <c r="BJ71" i="32"/>
  <c r="BI71" i="32"/>
  <c r="BH71" i="32"/>
  <c r="BG71" i="32"/>
  <c r="BF71" i="32"/>
  <c r="BE71" i="32"/>
  <c r="BD71" i="32"/>
  <c r="BC71" i="32"/>
  <c r="BB71" i="32"/>
  <c r="BA71" i="32"/>
  <c r="AZ71" i="32"/>
  <c r="AY71" i="32"/>
  <c r="AX71" i="32"/>
  <c r="AW71" i="32"/>
  <c r="AV71" i="32"/>
  <c r="AU71" i="32"/>
  <c r="AT71" i="32"/>
  <c r="AS71" i="32"/>
  <c r="AR71" i="32"/>
  <c r="AQ71" i="32"/>
  <c r="AP71" i="32"/>
  <c r="AO71" i="32"/>
  <c r="AN71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P71" i="32"/>
  <c r="O71" i="32"/>
  <c r="N71" i="32"/>
  <c r="M71" i="32"/>
  <c r="L71" i="32"/>
  <c r="K71" i="32"/>
  <c r="J71" i="32"/>
  <c r="I71" i="32"/>
  <c r="H71" i="32"/>
  <c r="G71" i="32"/>
  <c r="F71" i="32"/>
  <c r="BK24" i="32"/>
  <c r="BK94" i="32" s="1"/>
  <c r="BJ24" i="32"/>
  <c r="BJ94" i="32" s="1"/>
  <c r="BI24" i="32"/>
  <c r="BI94" i="32" s="1"/>
  <c r="BH24" i="32"/>
  <c r="BH94" i="32" s="1"/>
  <c r="BG24" i="32"/>
  <c r="BG94" i="32" s="1"/>
  <c r="BF24" i="32"/>
  <c r="BF94" i="32" s="1"/>
  <c r="BE24" i="32"/>
  <c r="BE94" i="32" s="1"/>
  <c r="BD24" i="32"/>
  <c r="BD94" i="32" s="1"/>
  <c r="BC24" i="32"/>
  <c r="BC94" i="32" s="1"/>
  <c r="BB24" i="32"/>
  <c r="BB94" i="32" s="1"/>
  <c r="BA24" i="32"/>
  <c r="BA94" i="32" s="1"/>
  <c r="AZ24" i="32"/>
  <c r="AZ94" i="32" s="1"/>
  <c r="AY24" i="32"/>
  <c r="AY94" i="32" s="1"/>
  <c r="AX24" i="32"/>
  <c r="AX94" i="32" s="1"/>
  <c r="AW24" i="32"/>
  <c r="AW94" i="32" s="1"/>
  <c r="AV24" i="32"/>
  <c r="AV94" i="32" s="1"/>
  <c r="AU24" i="32"/>
  <c r="AU94" i="32" s="1"/>
  <c r="AT24" i="32"/>
  <c r="AT94" i="32" s="1"/>
  <c r="AS24" i="32"/>
  <c r="AS94" i="32" s="1"/>
  <c r="AR24" i="32"/>
  <c r="AR94" i="32" s="1"/>
  <c r="AQ24" i="32"/>
  <c r="AQ94" i="32" s="1"/>
  <c r="AP24" i="32"/>
  <c r="AP94" i="32" s="1"/>
  <c r="AO24" i="32"/>
  <c r="AO94" i="32" s="1"/>
  <c r="AN24" i="32"/>
  <c r="AN94" i="32" s="1"/>
  <c r="AM24" i="32"/>
  <c r="AM94" i="32" s="1"/>
  <c r="AL24" i="32"/>
  <c r="AL94" i="32" s="1"/>
  <c r="AK24" i="32"/>
  <c r="AK94" i="32" s="1"/>
  <c r="AJ24" i="32"/>
  <c r="AJ94" i="32" s="1"/>
  <c r="AI24" i="32"/>
  <c r="AI94" i="32" s="1"/>
  <c r="AH24" i="32"/>
  <c r="AH94" i="32" s="1"/>
  <c r="AG24" i="32"/>
  <c r="AG94" i="32" s="1"/>
  <c r="AF24" i="32"/>
  <c r="AF94" i="32" s="1"/>
  <c r="AE24" i="32"/>
  <c r="AE94" i="32" s="1"/>
  <c r="AD24" i="32"/>
  <c r="AD94" i="32" s="1"/>
  <c r="AC24" i="32"/>
  <c r="AC94" i="32" s="1"/>
  <c r="AB24" i="32"/>
  <c r="AB94" i="32" s="1"/>
  <c r="AA24" i="32"/>
  <c r="AA94" i="32" s="1"/>
  <c r="Z24" i="32"/>
  <c r="Z94" i="32" s="1"/>
  <c r="Y24" i="32"/>
  <c r="Y94" i="32" s="1"/>
  <c r="X24" i="32"/>
  <c r="X94" i="32" s="1"/>
  <c r="W24" i="32"/>
  <c r="W94" i="32" s="1"/>
  <c r="V24" i="32"/>
  <c r="V94" i="32" s="1"/>
  <c r="U24" i="32"/>
  <c r="U94" i="32" s="1"/>
  <c r="T24" i="32"/>
  <c r="T94" i="32" s="1"/>
  <c r="S24" i="32"/>
  <c r="S94" i="32" s="1"/>
  <c r="P24" i="32"/>
  <c r="P94" i="32" s="1"/>
  <c r="O24" i="32"/>
  <c r="O94" i="32" s="1"/>
  <c r="N24" i="32"/>
  <c r="N94" i="32" s="1"/>
  <c r="M24" i="32"/>
  <c r="M94" i="32" s="1"/>
  <c r="L24" i="32"/>
  <c r="L94" i="32" s="1"/>
  <c r="K24" i="32"/>
  <c r="K94" i="32" s="1"/>
  <c r="J24" i="32"/>
  <c r="J94" i="32" s="1"/>
  <c r="I24" i="32"/>
  <c r="I94" i="32" s="1"/>
  <c r="H24" i="32"/>
  <c r="H94" i="32" s="1"/>
  <c r="G24" i="32"/>
  <c r="G94" i="32" s="1"/>
  <c r="F24" i="32"/>
  <c r="F94" i="32" s="1"/>
  <c r="R24" i="32"/>
  <c r="E24" i="32"/>
  <c r="R1021" i="38"/>
  <c r="BK1063" i="38"/>
  <c r="BJ1063" i="38"/>
  <c r="BI1063" i="38"/>
  <c r="BH1063" i="38"/>
  <c r="BG1063" i="38"/>
  <c r="BF1063" i="38"/>
  <c r="BE1063" i="38"/>
  <c r="AC1063" i="38"/>
  <c r="AB1063" i="38"/>
  <c r="AA1063" i="38"/>
  <c r="Z1063" i="38"/>
  <c r="Y1063" i="38"/>
  <c r="X1063" i="38"/>
  <c r="W1063" i="38"/>
  <c r="V1063" i="38"/>
  <c r="U1063" i="38"/>
  <c r="T1063" i="38"/>
  <c r="S1063" i="38"/>
  <c r="R1063" i="38"/>
  <c r="P1063" i="38"/>
  <c r="O1063" i="38"/>
  <c r="N1063" i="38"/>
  <c r="M1063" i="38"/>
  <c r="L1063" i="38"/>
  <c r="K1063" i="38"/>
  <c r="J1063" i="38"/>
  <c r="I1063" i="38"/>
  <c r="H1063" i="38"/>
  <c r="G1063" i="38"/>
  <c r="F1063" i="38"/>
  <c r="E1063" i="38"/>
  <c r="BK1096" i="38"/>
  <c r="BJ1096" i="38"/>
  <c r="BI1096" i="38"/>
  <c r="BH1096" i="38"/>
  <c r="BG1096" i="38"/>
  <c r="BF1096" i="38"/>
  <c r="BE1096" i="38"/>
  <c r="BD1096" i="38"/>
  <c r="BC1096" i="38"/>
  <c r="BB1096" i="38"/>
  <c r="BA1096" i="38"/>
  <c r="AZ1096" i="38"/>
  <c r="AY1096" i="38"/>
  <c r="AX1096" i="38"/>
  <c r="AW1096" i="38"/>
  <c r="AV1096" i="38"/>
  <c r="AU1096" i="38"/>
  <c r="AT1096" i="38"/>
  <c r="AS1096" i="38"/>
  <c r="AR1096" i="38"/>
  <c r="AQ1096" i="38"/>
  <c r="AP1096" i="38"/>
  <c r="AO1096" i="38"/>
  <c r="AN1096" i="38"/>
  <c r="AM1096" i="38"/>
  <c r="AL1096" i="38"/>
  <c r="AK1096" i="38"/>
  <c r="AJ1096" i="38"/>
  <c r="AI1096" i="38"/>
  <c r="AH1096" i="38"/>
  <c r="AG1096" i="38"/>
  <c r="AF1096" i="38"/>
  <c r="AE1096" i="38"/>
  <c r="AD1096" i="38"/>
  <c r="AC1096" i="38"/>
  <c r="AB1096" i="38"/>
  <c r="AA1096" i="38"/>
  <c r="Z1096" i="38"/>
  <c r="Y1096" i="38"/>
  <c r="X1096" i="38"/>
  <c r="W1096" i="38"/>
  <c r="V1096" i="38"/>
  <c r="U1096" i="38"/>
  <c r="T1096" i="38"/>
  <c r="S1096" i="38"/>
  <c r="P1096" i="38"/>
  <c r="O1096" i="38"/>
  <c r="N1096" i="38"/>
  <c r="M1096" i="38"/>
  <c r="L1096" i="38"/>
  <c r="K1096" i="38"/>
  <c r="J1096" i="38"/>
  <c r="I1096" i="38"/>
  <c r="H1096" i="38"/>
  <c r="G1096" i="38"/>
  <c r="F1096" i="38"/>
  <c r="R1096" i="38"/>
  <c r="E1096" i="38"/>
  <c r="BK994" i="38"/>
  <c r="BJ994" i="38"/>
  <c r="BI994" i="38"/>
  <c r="BH994" i="38"/>
  <c r="BG994" i="38"/>
  <c r="BF994" i="38"/>
  <c r="BE994" i="38"/>
  <c r="BD994" i="38"/>
  <c r="BC994" i="38"/>
  <c r="BB994" i="38"/>
  <c r="BA994" i="38"/>
  <c r="AZ994" i="38"/>
  <c r="AY994" i="38"/>
  <c r="AX994" i="38"/>
  <c r="AW994" i="38"/>
  <c r="AV994" i="38"/>
  <c r="AU994" i="38"/>
  <c r="AT994" i="38"/>
  <c r="AS994" i="38"/>
  <c r="AR994" i="38"/>
  <c r="AQ994" i="38"/>
  <c r="AP994" i="38"/>
  <c r="AO994" i="38"/>
  <c r="AN994" i="38"/>
  <c r="AM994" i="38"/>
  <c r="AL994" i="38"/>
  <c r="AK994" i="38"/>
  <c r="AJ994" i="38"/>
  <c r="AI994" i="38"/>
  <c r="AH994" i="38"/>
  <c r="AG994" i="38"/>
  <c r="AF994" i="38"/>
  <c r="AE994" i="38"/>
  <c r="AD994" i="38"/>
  <c r="AC994" i="38"/>
  <c r="AB994" i="38"/>
  <c r="AA994" i="38"/>
  <c r="Z994" i="38"/>
  <c r="Y994" i="38"/>
  <c r="X994" i="38"/>
  <c r="W994" i="38"/>
  <c r="V994" i="38"/>
  <c r="U994" i="38"/>
  <c r="T994" i="38"/>
  <c r="S994" i="38"/>
  <c r="P994" i="38"/>
  <c r="O994" i="38"/>
  <c r="N994" i="38"/>
  <c r="M994" i="38"/>
  <c r="L994" i="38"/>
  <c r="K994" i="38"/>
  <c r="J994" i="38"/>
  <c r="I994" i="38"/>
  <c r="H994" i="38"/>
  <c r="G994" i="38"/>
  <c r="F994" i="38"/>
  <c r="R994" i="38"/>
  <c r="E994" i="38"/>
  <c r="BM994" i="38"/>
  <c r="BL994" i="38"/>
  <c r="T992" i="38"/>
  <c r="T991" i="38"/>
  <c r="P954" i="38"/>
  <c r="O954" i="38"/>
  <c r="N954" i="38"/>
  <c r="M954" i="38"/>
  <c r="L954" i="38"/>
  <c r="K954" i="38"/>
  <c r="J954" i="38"/>
  <c r="I954" i="38"/>
  <c r="H954" i="38"/>
  <c r="G954" i="38"/>
  <c r="F954" i="38"/>
  <c r="BK927" i="38"/>
  <c r="BJ927" i="38"/>
  <c r="BI927" i="38"/>
  <c r="BH927" i="38"/>
  <c r="BG927" i="38"/>
  <c r="BF927" i="38"/>
  <c r="BE927" i="38"/>
  <c r="BD927" i="38"/>
  <c r="BC927" i="38"/>
  <c r="BB927" i="38"/>
  <c r="BA927" i="38"/>
  <c r="AZ927" i="38"/>
  <c r="AY927" i="38"/>
  <c r="AX927" i="38"/>
  <c r="AW927" i="38"/>
  <c r="AV927" i="38"/>
  <c r="AU927" i="38"/>
  <c r="AT927" i="38"/>
  <c r="AS927" i="38"/>
  <c r="AR927" i="38"/>
  <c r="AQ927" i="38"/>
  <c r="AP927" i="38"/>
  <c r="AO927" i="38"/>
  <c r="AN927" i="38"/>
  <c r="AM927" i="38"/>
  <c r="AL927" i="38"/>
  <c r="AK927" i="38"/>
  <c r="AJ927" i="38"/>
  <c r="AI927" i="38"/>
  <c r="AH927" i="38"/>
  <c r="AG927" i="38"/>
  <c r="AF927" i="38"/>
  <c r="AE927" i="38"/>
  <c r="AD927" i="38"/>
  <c r="AC927" i="38"/>
  <c r="AB927" i="38"/>
  <c r="AA927" i="38"/>
  <c r="Z927" i="38"/>
  <c r="Y927" i="38"/>
  <c r="X927" i="38"/>
  <c r="W927" i="38"/>
  <c r="V927" i="38"/>
  <c r="U927" i="38"/>
  <c r="T927" i="38"/>
  <c r="S927" i="38"/>
  <c r="P927" i="38"/>
  <c r="O927" i="38"/>
  <c r="N927" i="38"/>
  <c r="M927" i="38"/>
  <c r="L927" i="38"/>
  <c r="K927" i="38"/>
  <c r="J927" i="38"/>
  <c r="I927" i="38"/>
  <c r="H927" i="38"/>
  <c r="G927" i="38"/>
  <c r="F927" i="38"/>
  <c r="R927" i="38"/>
  <c r="E927" i="38"/>
  <c r="P794" i="38"/>
  <c r="O794" i="38"/>
  <c r="N794" i="38"/>
  <c r="M794" i="38"/>
  <c r="L794" i="38"/>
  <c r="K794" i="38"/>
  <c r="J794" i="38"/>
  <c r="I794" i="38"/>
  <c r="H794" i="38"/>
  <c r="G794" i="38"/>
  <c r="F794" i="38"/>
  <c r="BK794" i="38"/>
  <c r="BJ794" i="38"/>
  <c r="BI794" i="38"/>
  <c r="BH794" i="38"/>
  <c r="BG794" i="38"/>
  <c r="BF794" i="38"/>
  <c r="BE794" i="38"/>
  <c r="U794" i="38"/>
  <c r="T794" i="38"/>
  <c r="S794" i="38"/>
  <c r="V794" i="38"/>
  <c r="BK869" i="38"/>
  <c r="BJ869" i="38"/>
  <c r="BI869" i="38"/>
  <c r="BH869" i="38"/>
  <c r="BG869" i="38"/>
  <c r="BF869" i="38"/>
  <c r="BE869" i="38"/>
  <c r="BD869" i="38"/>
  <c r="BC869" i="38"/>
  <c r="BB869" i="38"/>
  <c r="BA869" i="38"/>
  <c r="AZ869" i="38"/>
  <c r="AY869" i="38"/>
  <c r="AX869" i="38"/>
  <c r="AW869" i="38"/>
  <c r="AV869" i="38"/>
  <c r="AU869" i="38"/>
  <c r="AT869" i="38"/>
  <c r="AS869" i="38"/>
  <c r="AR869" i="38"/>
  <c r="AQ869" i="38"/>
  <c r="AP869" i="38"/>
  <c r="AO869" i="38"/>
  <c r="AN869" i="38"/>
  <c r="AM869" i="38"/>
  <c r="AL869" i="38"/>
  <c r="AK869" i="38"/>
  <c r="AJ869" i="38"/>
  <c r="AI869" i="38"/>
  <c r="AH869" i="38"/>
  <c r="AG869" i="38"/>
  <c r="AF869" i="38"/>
  <c r="AE869" i="38"/>
  <c r="AD869" i="38"/>
  <c r="AC869" i="38"/>
  <c r="AB869" i="38"/>
  <c r="AA869" i="38"/>
  <c r="Z869" i="38"/>
  <c r="Y869" i="38"/>
  <c r="X869" i="38"/>
  <c r="W869" i="38"/>
  <c r="V869" i="38"/>
  <c r="U869" i="38"/>
  <c r="T869" i="38"/>
  <c r="S869" i="38"/>
  <c r="P869" i="38"/>
  <c r="O869" i="38"/>
  <c r="N869" i="38"/>
  <c r="M869" i="38"/>
  <c r="L869" i="38"/>
  <c r="K869" i="38"/>
  <c r="J869" i="38"/>
  <c r="I869" i="38"/>
  <c r="H869" i="38"/>
  <c r="G869" i="38"/>
  <c r="F869" i="38"/>
  <c r="R869" i="38"/>
  <c r="E869" i="38"/>
  <c r="BM869" i="38"/>
  <c r="BL869" i="38"/>
  <c r="BK847" i="38"/>
  <c r="BJ847" i="38"/>
  <c r="BI847" i="38"/>
  <c r="BH847" i="38"/>
  <c r="BG847" i="38"/>
  <c r="BF847" i="38"/>
  <c r="BE847" i="38"/>
  <c r="BD847" i="38"/>
  <c r="BC847" i="38"/>
  <c r="BB847" i="38"/>
  <c r="BA847" i="38"/>
  <c r="AZ847" i="38"/>
  <c r="AY847" i="38"/>
  <c r="AX847" i="38"/>
  <c r="AW847" i="38"/>
  <c r="AV847" i="38"/>
  <c r="AU847" i="38"/>
  <c r="AT847" i="38"/>
  <c r="AS847" i="38"/>
  <c r="AR847" i="38"/>
  <c r="AQ847" i="38"/>
  <c r="AP847" i="38"/>
  <c r="AO847" i="38"/>
  <c r="AN847" i="38"/>
  <c r="AM847" i="38"/>
  <c r="AL847" i="38"/>
  <c r="AK847" i="38"/>
  <c r="AJ847" i="38"/>
  <c r="AI847" i="38"/>
  <c r="AH847" i="38"/>
  <c r="AG847" i="38"/>
  <c r="AF847" i="38"/>
  <c r="AE847" i="38"/>
  <c r="AD847" i="38"/>
  <c r="AC847" i="38"/>
  <c r="AB847" i="38"/>
  <c r="AA847" i="38"/>
  <c r="Z847" i="38"/>
  <c r="Y847" i="38"/>
  <c r="X847" i="38"/>
  <c r="W847" i="38"/>
  <c r="V847" i="38"/>
  <c r="U847" i="38"/>
  <c r="T847" i="38"/>
  <c r="S847" i="38"/>
  <c r="P847" i="38"/>
  <c r="O847" i="38"/>
  <c r="N847" i="38"/>
  <c r="M847" i="38"/>
  <c r="L847" i="38"/>
  <c r="K847" i="38"/>
  <c r="J847" i="38"/>
  <c r="I847" i="38"/>
  <c r="H847" i="38"/>
  <c r="G847" i="38"/>
  <c r="R847" i="38"/>
  <c r="E847" i="38"/>
  <c r="BK831" i="38"/>
  <c r="BJ831" i="38"/>
  <c r="BI831" i="38"/>
  <c r="BH831" i="38"/>
  <c r="BG831" i="38"/>
  <c r="BF831" i="38"/>
  <c r="BE831" i="38"/>
  <c r="BD831" i="38"/>
  <c r="BC831" i="38"/>
  <c r="BB831" i="38"/>
  <c r="BA831" i="38"/>
  <c r="AZ831" i="38"/>
  <c r="AY831" i="38"/>
  <c r="AX831" i="38"/>
  <c r="AW831" i="38"/>
  <c r="AV831" i="38"/>
  <c r="AU831" i="38"/>
  <c r="AT831" i="38"/>
  <c r="AS831" i="38"/>
  <c r="AR831" i="38"/>
  <c r="AQ831" i="38"/>
  <c r="AP831" i="38"/>
  <c r="AO831" i="38"/>
  <c r="AN831" i="38"/>
  <c r="AM831" i="38"/>
  <c r="AL831" i="38"/>
  <c r="AK831" i="38"/>
  <c r="AJ831" i="38"/>
  <c r="AI831" i="38"/>
  <c r="AH831" i="38"/>
  <c r="AG831" i="38"/>
  <c r="AF831" i="38"/>
  <c r="AE831" i="38"/>
  <c r="AD831" i="38"/>
  <c r="AC831" i="38"/>
  <c r="AB831" i="38"/>
  <c r="AA831" i="38"/>
  <c r="Z831" i="38"/>
  <c r="Y831" i="38"/>
  <c r="X831" i="38"/>
  <c r="W831" i="38"/>
  <c r="V831" i="38"/>
  <c r="U831" i="38"/>
  <c r="T831" i="38"/>
  <c r="S831" i="38"/>
  <c r="P831" i="38"/>
  <c r="O831" i="38"/>
  <c r="N831" i="38"/>
  <c r="M831" i="38"/>
  <c r="L831" i="38"/>
  <c r="K831" i="38"/>
  <c r="J831" i="38"/>
  <c r="I831" i="38"/>
  <c r="H831" i="38"/>
  <c r="G831" i="38"/>
  <c r="F831" i="38"/>
  <c r="R831" i="38"/>
  <c r="E831" i="38"/>
  <c r="BK772" i="38"/>
  <c r="BJ772" i="38"/>
  <c r="BI772" i="38"/>
  <c r="BH772" i="38"/>
  <c r="BG772" i="38"/>
  <c r="BF772" i="38"/>
  <c r="BE772" i="38"/>
  <c r="BD772" i="38"/>
  <c r="BC772" i="38"/>
  <c r="BB772" i="38"/>
  <c r="BA772" i="38"/>
  <c r="AZ772" i="38"/>
  <c r="AY772" i="38"/>
  <c r="AX772" i="38"/>
  <c r="AW772" i="38"/>
  <c r="AV772" i="38"/>
  <c r="AU772" i="38"/>
  <c r="AT772" i="38"/>
  <c r="AS772" i="38"/>
  <c r="AR772" i="38"/>
  <c r="AQ772" i="38"/>
  <c r="AP772" i="38"/>
  <c r="AO772" i="38"/>
  <c r="AN772" i="38"/>
  <c r="AM772" i="38"/>
  <c r="AL772" i="38"/>
  <c r="AK772" i="38"/>
  <c r="AJ772" i="38"/>
  <c r="AI772" i="38"/>
  <c r="AH772" i="38"/>
  <c r="AG772" i="38"/>
  <c r="AF772" i="38"/>
  <c r="AE772" i="38"/>
  <c r="AD772" i="38"/>
  <c r="AC772" i="38"/>
  <c r="AB772" i="38"/>
  <c r="AA772" i="38"/>
  <c r="Z772" i="38"/>
  <c r="Y772" i="38"/>
  <c r="X772" i="38"/>
  <c r="W772" i="38"/>
  <c r="V772" i="38"/>
  <c r="U772" i="38"/>
  <c r="T772" i="38"/>
  <c r="S772" i="38"/>
  <c r="R772" i="38"/>
  <c r="E772" i="38"/>
  <c r="BM769" i="38"/>
  <c r="BL769" i="38"/>
  <c r="R769" i="38"/>
  <c r="P769" i="38"/>
  <c r="O769" i="38"/>
  <c r="N769" i="38"/>
  <c r="M769" i="38"/>
  <c r="L769" i="38"/>
  <c r="K769" i="38"/>
  <c r="J769" i="38"/>
  <c r="I769" i="38"/>
  <c r="H769" i="38"/>
  <c r="G769" i="38"/>
  <c r="F769" i="38"/>
  <c r="E769" i="38"/>
  <c r="BM768" i="38"/>
  <c r="BL768" i="38"/>
  <c r="R768" i="38"/>
  <c r="P768" i="38"/>
  <c r="O768" i="38"/>
  <c r="N768" i="38"/>
  <c r="M768" i="38"/>
  <c r="L768" i="38"/>
  <c r="K768" i="38"/>
  <c r="J768" i="38"/>
  <c r="I768" i="38"/>
  <c r="H768" i="38"/>
  <c r="G768" i="38"/>
  <c r="F768" i="38"/>
  <c r="E768" i="38"/>
  <c r="BM758" i="38"/>
  <c r="BL758" i="38"/>
  <c r="BK719" i="38"/>
  <c r="BJ719" i="38"/>
  <c r="BI719" i="38"/>
  <c r="BH719" i="38"/>
  <c r="BG719" i="38"/>
  <c r="BF719" i="38"/>
  <c r="BE719" i="38"/>
  <c r="BD719" i="38"/>
  <c r="BC719" i="38"/>
  <c r="BB719" i="38"/>
  <c r="BA719" i="38"/>
  <c r="AZ719" i="38"/>
  <c r="AY719" i="38"/>
  <c r="AX719" i="38"/>
  <c r="AW719" i="38"/>
  <c r="AV719" i="38"/>
  <c r="AU719" i="38"/>
  <c r="AT719" i="38"/>
  <c r="AS719" i="38"/>
  <c r="AR719" i="38"/>
  <c r="AQ719" i="38"/>
  <c r="AP719" i="38"/>
  <c r="AO719" i="38"/>
  <c r="AN719" i="38"/>
  <c r="AM719" i="38"/>
  <c r="AL719" i="38"/>
  <c r="AK719" i="38"/>
  <c r="AJ719" i="38"/>
  <c r="AI719" i="38"/>
  <c r="AH719" i="38"/>
  <c r="AG719" i="38"/>
  <c r="AF719" i="38"/>
  <c r="AE719" i="38"/>
  <c r="AD719" i="38"/>
  <c r="AC719" i="38"/>
  <c r="AB719" i="38"/>
  <c r="AA719" i="38"/>
  <c r="Z719" i="38"/>
  <c r="Y719" i="38"/>
  <c r="X719" i="38"/>
  <c r="W719" i="38"/>
  <c r="V719" i="38"/>
  <c r="U719" i="38"/>
  <c r="T719" i="38"/>
  <c r="S719" i="38"/>
  <c r="P719" i="38"/>
  <c r="O719" i="38"/>
  <c r="N719" i="38"/>
  <c r="M719" i="38"/>
  <c r="L719" i="38"/>
  <c r="K719" i="38"/>
  <c r="J719" i="38"/>
  <c r="I719" i="38"/>
  <c r="H719" i="38"/>
  <c r="G719" i="38"/>
  <c r="F719" i="38"/>
  <c r="R719" i="38"/>
  <c r="E719" i="38"/>
  <c r="BK647" i="38"/>
  <c r="BJ647" i="38"/>
  <c r="BI647" i="38"/>
  <c r="BH647" i="38"/>
  <c r="BG647" i="38"/>
  <c r="BF647" i="38"/>
  <c r="BE647" i="38"/>
  <c r="BD647" i="38"/>
  <c r="BC647" i="38"/>
  <c r="BB647" i="38"/>
  <c r="BA647" i="38"/>
  <c r="AZ647" i="38"/>
  <c r="AY647" i="38"/>
  <c r="AX647" i="38"/>
  <c r="AW647" i="38"/>
  <c r="AV647" i="38"/>
  <c r="AU647" i="38"/>
  <c r="AT647" i="38"/>
  <c r="AS647" i="38"/>
  <c r="AR647" i="38"/>
  <c r="AQ647" i="38"/>
  <c r="AP647" i="38"/>
  <c r="AO647" i="38"/>
  <c r="AN647" i="38"/>
  <c r="AM647" i="38"/>
  <c r="AL647" i="38"/>
  <c r="AK647" i="38"/>
  <c r="AJ647" i="38"/>
  <c r="AI647" i="38"/>
  <c r="AH647" i="38"/>
  <c r="AG647" i="38"/>
  <c r="AF647" i="38"/>
  <c r="AE647" i="38"/>
  <c r="AD647" i="38"/>
  <c r="AC647" i="38"/>
  <c r="AB647" i="38"/>
  <c r="AA647" i="38"/>
  <c r="Z647" i="38"/>
  <c r="Y647" i="38"/>
  <c r="X647" i="38"/>
  <c r="W647" i="38"/>
  <c r="V647" i="38"/>
  <c r="U647" i="38"/>
  <c r="T647" i="38"/>
  <c r="S647" i="38"/>
  <c r="P647" i="38"/>
  <c r="O647" i="38"/>
  <c r="N647" i="38"/>
  <c r="M647" i="38"/>
  <c r="L647" i="38"/>
  <c r="K647" i="38"/>
  <c r="J647" i="38"/>
  <c r="I647" i="38"/>
  <c r="H647" i="38"/>
  <c r="G647" i="38"/>
  <c r="F647" i="38"/>
  <c r="R647" i="38"/>
  <c r="E647" i="38"/>
  <c r="Q557" i="38"/>
  <c r="BK556" i="38"/>
  <c r="BJ556" i="38"/>
  <c r="BI556" i="38"/>
  <c r="BH556" i="38"/>
  <c r="BG556" i="38"/>
  <c r="BF556" i="38"/>
  <c r="BE556" i="38"/>
  <c r="BD556" i="38"/>
  <c r="BC556" i="38"/>
  <c r="BB556" i="38"/>
  <c r="BA556" i="38"/>
  <c r="AZ556" i="38"/>
  <c r="AY556" i="38"/>
  <c r="AX556" i="38"/>
  <c r="AW556" i="38"/>
  <c r="AV556" i="38"/>
  <c r="AU556" i="38"/>
  <c r="AT556" i="38"/>
  <c r="AS556" i="38"/>
  <c r="AR556" i="38"/>
  <c r="AQ556" i="38"/>
  <c r="AP556" i="38"/>
  <c r="AO556" i="38"/>
  <c r="AN556" i="38"/>
  <c r="AM556" i="38"/>
  <c r="AL556" i="38"/>
  <c r="AK556" i="38"/>
  <c r="AJ556" i="38"/>
  <c r="AI556" i="38"/>
  <c r="AH556" i="38"/>
  <c r="AG556" i="38"/>
  <c r="AF556" i="38"/>
  <c r="AE556" i="38"/>
  <c r="AD556" i="38"/>
  <c r="AC556" i="38"/>
  <c r="AB556" i="38"/>
  <c r="AA556" i="38"/>
  <c r="Z556" i="38"/>
  <c r="Y556" i="38"/>
  <c r="X556" i="38"/>
  <c r="W556" i="38"/>
  <c r="V556" i="38"/>
  <c r="U556" i="38"/>
  <c r="T556" i="38"/>
  <c r="S556" i="38"/>
  <c r="P556" i="38"/>
  <c r="O556" i="38"/>
  <c r="N556" i="38"/>
  <c r="M556" i="38"/>
  <c r="L556" i="38"/>
  <c r="K556" i="38"/>
  <c r="J556" i="38"/>
  <c r="I556" i="38"/>
  <c r="H556" i="38"/>
  <c r="G556" i="38"/>
  <c r="F556" i="38"/>
  <c r="R556" i="38"/>
  <c r="E556" i="38"/>
  <c r="R441" i="38"/>
  <c r="E441" i="38"/>
  <c r="BM441" i="38"/>
  <c r="BL441" i="38"/>
  <c r="BK441" i="38"/>
  <c r="BJ441" i="38"/>
  <c r="BI441" i="38"/>
  <c r="BH441" i="38"/>
  <c r="BG441" i="38"/>
  <c r="BF441" i="38"/>
  <c r="BE441" i="38"/>
  <c r="BD441" i="38"/>
  <c r="BC441" i="38"/>
  <c r="BB441" i="38"/>
  <c r="BA441" i="38"/>
  <c r="AZ441" i="38"/>
  <c r="AY441" i="38"/>
  <c r="AX441" i="38"/>
  <c r="AW441" i="38"/>
  <c r="AV441" i="38"/>
  <c r="AU441" i="38"/>
  <c r="AT441" i="38"/>
  <c r="AS441" i="38"/>
  <c r="AR441" i="38"/>
  <c r="AQ441" i="38"/>
  <c r="AP441" i="38"/>
  <c r="AO441" i="38"/>
  <c r="AN441" i="38"/>
  <c r="AM441" i="38"/>
  <c r="AL441" i="38"/>
  <c r="AK441" i="38"/>
  <c r="AJ441" i="38"/>
  <c r="AI441" i="38"/>
  <c r="AH441" i="38"/>
  <c r="AG441" i="38"/>
  <c r="AF441" i="38"/>
  <c r="AE441" i="38"/>
  <c r="AD441" i="38"/>
  <c r="AC441" i="38"/>
  <c r="AB441" i="38"/>
  <c r="AA441" i="38"/>
  <c r="Z441" i="38"/>
  <c r="Y441" i="38"/>
  <c r="X441" i="38"/>
  <c r="W441" i="38"/>
  <c r="V441" i="38"/>
  <c r="U441" i="38"/>
  <c r="P441" i="38"/>
  <c r="O441" i="38"/>
  <c r="N441" i="38"/>
  <c r="M441" i="38"/>
  <c r="L441" i="38"/>
  <c r="K441" i="38"/>
  <c r="J441" i="38"/>
  <c r="I441" i="38"/>
  <c r="H441" i="38"/>
  <c r="G441" i="38"/>
  <c r="F441" i="38"/>
  <c r="T441" i="38"/>
  <c r="BK499" i="38"/>
  <c r="BJ499" i="38"/>
  <c r="BI499" i="38"/>
  <c r="BH499" i="38"/>
  <c r="BG499" i="38"/>
  <c r="BF499" i="38"/>
  <c r="BE499" i="38"/>
  <c r="BD499" i="38"/>
  <c r="BC499" i="38"/>
  <c r="BB499" i="38"/>
  <c r="BA499" i="38"/>
  <c r="AZ499" i="38"/>
  <c r="AY499" i="38"/>
  <c r="AX499" i="38"/>
  <c r="AW499" i="38"/>
  <c r="AV499" i="38"/>
  <c r="AU499" i="38"/>
  <c r="AT499" i="38"/>
  <c r="AS499" i="38"/>
  <c r="AR499" i="38"/>
  <c r="AQ499" i="38"/>
  <c r="AP499" i="38"/>
  <c r="AO499" i="38"/>
  <c r="AN499" i="38"/>
  <c r="AM499" i="38"/>
  <c r="AL499" i="38"/>
  <c r="AK499" i="38"/>
  <c r="AJ499" i="38"/>
  <c r="AI499" i="38"/>
  <c r="AH499" i="38"/>
  <c r="AG499" i="38"/>
  <c r="AF499" i="38"/>
  <c r="AE499" i="38"/>
  <c r="AD499" i="38"/>
  <c r="AC499" i="38"/>
  <c r="AB499" i="38"/>
  <c r="AA499" i="38"/>
  <c r="Z499" i="38"/>
  <c r="Y499" i="38"/>
  <c r="X499" i="38"/>
  <c r="W499" i="38"/>
  <c r="V499" i="38"/>
  <c r="U499" i="38"/>
  <c r="T499" i="38"/>
  <c r="S499" i="38"/>
  <c r="P499" i="38"/>
  <c r="O499" i="38"/>
  <c r="N499" i="38"/>
  <c r="M499" i="38"/>
  <c r="L499" i="38"/>
  <c r="K499" i="38"/>
  <c r="J499" i="38"/>
  <c r="I499" i="38"/>
  <c r="H499" i="38"/>
  <c r="G499" i="38"/>
  <c r="F499" i="38"/>
  <c r="R499" i="38"/>
  <c r="BK419" i="38"/>
  <c r="BJ419" i="38"/>
  <c r="BI419" i="38"/>
  <c r="BH419" i="38"/>
  <c r="BG419" i="38"/>
  <c r="BF419" i="38"/>
  <c r="BE419" i="38"/>
  <c r="BD419" i="38"/>
  <c r="BC419" i="38"/>
  <c r="BB419" i="38"/>
  <c r="BA419" i="38"/>
  <c r="AZ419" i="38"/>
  <c r="AY419" i="38"/>
  <c r="AX419" i="38"/>
  <c r="AW419" i="38"/>
  <c r="AV419" i="38"/>
  <c r="AU419" i="38"/>
  <c r="AT419" i="38"/>
  <c r="AS419" i="38"/>
  <c r="AR419" i="38"/>
  <c r="AQ419" i="38"/>
  <c r="AP419" i="38"/>
  <c r="AO419" i="38"/>
  <c r="AN419" i="38"/>
  <c r="AM419" i="38"/>
  <c r="AL419" i="38"/>
  <c r="AK419" i="38"/>
  <c r="AJ419" i="38"/>
  <c r="AI419" i="38"/>
  <c r="AH419" i="38"/>
  <c r="AG419" i="38"/>
  <c r="AF419" i="38"/>
  <c r="AE419" i="38"/>
  <c r="AD419" i="38"/>
  <c r="AC419" i="38"/>
  <c r="AB419" i="38"/>
  <c r="AA419" i="38"/>
  <c r="Z419" i="38"/>
  <c r="Y419" i="38"/>
  <c r="X419" i="38"/>
  <c r="W419" i="38"/>
  <c r="V419" i="38"/>
  <c r="U419" i="38"/>
  <c r="T419" i="38"/>
  <c r="S419" i="38"/>
  <c r="P419" i="38"/>
  <c r="O419" i="38"/>
  <c r="N419" i="38"/>
  <c r="M419" i="38"/>
  <c r="L419" i="38"/>
  <c r="K419" i="38"/>
  <c r="J419" i="38"/>
  <c r="I419" i="38"/>
  <c r="H419" i="38"/>
  <c r="G419" i="38"/>
  <c r="F419" i="38"/>
  <c r="E419" i="38"/>
  <c r="E355" i="38"/>
  <c r="BK291" i="38"/>
  <c r="BJ291" i="38"/>
  <c r="BI291" i="38"/>
  <c r="BH291" i="38"/>
  <c r="BG291" i="38"/>
  <c r="BF291" i="38"/>
  <c r="BE291" i="38"/>
  <c r="BD291" i="38"/>
  <c r="BC291" i="38"/>
  <c r="BB291" i="38"/>
  <c r="BA291" i="38"/>
  <c r="AZ291" i="38"/>
  <c r="AY291" i="38"/>
  <c r="AX291" i="38"/>
  <c r="AW291" i="38"/>
  <c r="AV291" i="38"/>
  <c r="AU291" i="38"/>
  <c r="AT291" i="38"/>
  <c r="AS291" i="38"/>
  <c r="AR291" i="38"/>
  <c r="AQ291" i="38"/>
  <c r="AP291" i="38"/>
  <c r="AO291" i="38"/>
  <c r="AN291" i="38"/>
  <c r="AM291" i="38"/>
  <c r="AL291" i="38"/>
  <c r="AK291" i="38"/>
  <c r="AJ291" i="38"/>
  <c r="AI291" i="38"/>
  <c r="AH291" i="38"/>
  <c r="AG291" i="38"/>
  <c r="AF291" i="38"/>
  <c r="AE291" i="38"/>
  <c r="AD291" i="38"/>
  <c r="AC291" i="38"/>
  <c r="AB291" i="38"/>
  <c r="AA291" i="38"/>
  <c r="Z291" i="38"/>
  <c r="Y291" i="38"/>
  <c r="X291" i="38"/>
  <c r="W291" i="38"/>
  <c r="V291" i="38"/>
  <c r="U291" i="38"/>
  <c r="T291" i="38"/>
  <c r="S291" i="38"/>
  <c r="P291" i="38"/>
  <c r="O291" i="38"/>
  <c r="N291" i="38"/>
  <c r="M291" i="38"/>
  <c r="L291" i="38"/>
  <c r="K291" i="38"/>
  <c r="J291" i="38"/>
  <c r="I291" i="38"/>
  <c r="H291" i="38"/>
  <c r="G291" i="38"/>
  <c r="F291" i="38"/>
  <c r="R291" i="38"/>
  <c r="E291" i="38"/>
  <c r="BK328" i="38"/>
  <c r="BJ328" i="38"/>
  <c r="BI328" i="38"/>
  <c r="BH328" i="38"/>
  <c r="BG328" i="38"/>
  <c r="BF328" i="38"/>
  <c r="BE328" i="38"/>
  <c r="BD328" i="38"/>
  <c r="BC328" i="38"/>
  <c r="BB328" i="38"/>
  <c r="BA328" i="38"/>
  <c r="AZ328" i="38"/>
  <c r="AY328" i="38"/>
  <c r="AX328" i="38"/>
  <c r="AW328" i="38"/>
  <c r="AV328" i="38"/>
  <c r="AU328" i="38"/>
  <c r="AT328" i="38"/>
  <c r="AS328" i="38"/>
  <c r="AR328" i="38"/>
  <c r="AQ328" i="38"/>
  <c r="AP328" i="38"/>
  <c r="AO328" i="38"/>
  <c r="AN328" i="38"/>
  <c r="AM328" i="38"/>
  <c r="AL328" i="38"/>
  <c r="AK328" i="38"/>
  <c r="AJ328" i="38"/>
  <c r="AI328" i="38"/>
  <c r="AH328" i="38"/>
  <c r="AG328" i="38"/>
  <c r="AF328" i="38"/>
  <c r="AE328" i="38"/>
  <c r="AD328" i="38"/>
  <c r="AC328" i="38"/>
  <c r="AB328" i="38"/>
  <c r="AA328" i="38"/>
  <c r="Z328" i="38"/>
  <c r="Y328" i="38"/>
  <c r="X328" i="38"/>
  <c r="W328" i="38"/>
  <c r="V328" i="38"/>
  <c r="U328" i="38"/>
  <c r="T328" i="38"/>
  <c r="S328" i="38"/>
  <c r="P328" i="38"/>
  <c r="O328" i="38"/>
  <c r="N328" i="38"/>
  <c r="M328" i="38"/>
  <c r="L328" i="38"/>
  <c r="K328" i="38"/>
  <c r="J328" i="38"/>
  <c r="I328" i="38"/>
  <c r="H328" i="38"/>
  <c r="G328" i="38"/>
  <c r="F328" i="38"/>
  <c r="R328" i="38"/>
  <c r="E328" i="38"/>
  <c r="P222" i="38"/>
  <c r="O222" i="38"/>
  <c r="N222" i="38"/>
  <c r="M222" i="38"/>
  <c r="L222" i="38"/>
  <c r="K222" i="38"/>
  <c r="J222" i="38"/>
  <c r="I222" i="38"/>
  <c r="H222" i="38"/>
  <c r="G222" i="38"/>
  <c r="F222" i="38"/>
  <c r="BK222" i="38"/>
  <c r="BJ222" i="38"/>
  <c r="BI222" i="38"/>
  <c r="BH222" i="38"/>
  <c r="BG222" i="38"/>
  <c r="BF222" i="38"/>
  <c r="BE222" i="38"/>
  <c r="BD222" i="38"/>
  <c r="BC222" i="38"/>
  <c r="BB222" i="38"/>
  <c r="BA222" i="38"/>
  <c r="AZ222" i="38"/>
  <c r="AY222" i="38"/>
  <c r="AX222" i="38"/>
  <c r="AW222" i="38"/>
  <c r="AV222" i="38"/>
  <c r="AU222" i="38"/>
  <c r="AT222" i="38"/>
  <c r="AS222" i="38"/>
  <c r="AR222" i="38"/>
  <c r="AQ222" i="38"/>
  <c r="AP222" i="38"/>
  <c r="AO222" i="38"/>
  <c r="AN222" i="38"/>
  <c r="AM222" i="38"/>
  <c r="AL222" i="38"/>
  <c r="AK222" i="38"/>
  <c r="AJ222" i="38"/>
  <c r="AI222" i="38"/>
  <c r="AH222" i="38"/>
  <c r="AG222" i="38"/>
  <c r="AF222" i="38"/>
  <c r="AE222" i="38"/>
  <c r="AD222" i="38"/>
  <c r="AC222" i="38"/>
  <c r="AB222" i="38"/>
  <c r="AA222" i="38"/>
  <c r="Z222" i="38"/>
  <c r="Y222" i="38"/>
  <c r="X222" i="38"/>
  <c r="W222" i="38"/>
  <c r="V222" i="38"/>
  <c r="U222" i="38"/>
  <c r="T222" i="38"/>
  <c r="S222" i="38"/>
  <c r="E222" i="38"/>
  <c r="BK110" i="38"/>
  <c r="BJ110" i="38"/>
  <c r="BI110" i="38"/>
  <c r="BH110" i="38"/>
  <c r="BG110" i="38"/>
  <c r="BF110" i="38"/>
  <c r="BE110" i="38"/>
  <c r="BD110" i="38"/>
  <c r="BD111" i="38" s="1"/>
  <c r="BC110" i="38"/>
  <c r="BB110" i="38"/>
  <c r="BB111" i="38" s="1"/>
  <c r="BA110" i="38"/>
  <c r="AZ110" i="38"/>
  <c r="AZ111" i="38" s="1"/>
  <c r="AY110" i="38"/>
  <c r="AX110" i="38"/>
  <c r="AX111" i="38" s="1"/>
  <c r="AW110" i="38"/>
  <c r="AV110" i="38"/>
  <c r="AV111" i="38" s="1"/>
  <c r="AU110" i="38"/>
  <c r="AT110" i="38"/>
  <c r="AT111" i="38" s="1"/>
  <c r="AS110" i="38"/>
  <c r="AR110" i="38"/>
  <c r="AR111" i="38" s="1"/>
  <c r="AQ110" i="38"/>
  <c r="AP110" i="38"/>
  <c r="AP111" i="38" s="1"/>
  <c r="AO110" i="38"/>
  <c r="AN110" i="38"/>
  <c r="AM110" i="38"/>
  <c r="AL110" i="38"/>
  <c r="AK110" i="38"/>
  <c r="AJ110" i="38"/>
  <c r="AI110" i="38"/>
  <c r="AH110" i="38"/>
  <c r="AG110" i="38"/>
  <c r="AF110" i="38"/>
  <c r="AE110" i="38"/>
  <c r="AD110" i="38"/>
  <c r="AC110" i="38"/>
  <c r="AB110" i="38"/>
  <c r="AA110" i="38"/>
  <c r="Z110" i="38"/>
  <c r="Y110" i="38"/>
  <c r="X110" i="38"/>
  <c r="W110" i="38"/>
  <c r="V110" i="38"/>
  <c r="U110" i="38"/>
  <c r="T110" i="38"/>
  <c r="P110" i="38"/>
  <c r="O110" i="38"/>
  <c r="N110" i="38"/>
  <c r="M110" i="38"/>
  <c r="L110" i="38"/>
  <c r="K110" i="38"/>
  <c r="J110" i="38"/>
  <c r="I110" i="38"/>
  <c r="H110" i="38"/>
  <c r="G110" i="38"/>
  <c r="S107" i="38"/>
  <c r="S110" i="38" s="1"/>
  <c r="R110" i="38"/>
  <c r="BM222" i="38"/>
  <c r="BL222" i="38"/>
  <c r="R222" i="38"/>
  <c r="BM220" i="38"/>
  <c r="BL220" i="38"/>
  <c r="BK220" i="38"/>
  <c r="BJ220" i="38"/>
  <c r="BI220" i="38"/>
  <c r="BH220" i="38"/>
  <c r="BG220" i="38"/>
  <c r="BF220" i="38"/>
  <c r="BE220" i="38"/>
  <c r="BD220" i="38"/>
  <c r="BC220" i="38"/>
  <c r="BB220" i="38"/>
  <c r="BA220" i="38"/>
  <c r="AZ220" i="38"/>
  <c r="AY220" i="38"/>
  <c r="AX220" i="38"/>
  <c r="AW220" i="38"/>
  <c r="AV220" i="38"/>
  <c r="AU220" i="38"/>
  <c r="AT220" i="38"/>
  <c r="AS220" i="38"/>
  <c r="AR220" i="38"/>
  <c r="AQ220" i="38"/>
  <c r="AP220" i="38"/>
  <c r="AO220" i="38"/>
  <c r="AN220" i="38"/>
  <c r="AM220" i="38"/>
  <c r="AL220" i="38"/>
  <c r="AK220" i="38"/>
  <c r="AJ220" i="38"/>
  <c r="AI220" i="38"/>
  <c r="AH220" i="38"/>
  <c r="AG220" i="38"/>
  <c r="AF220" i="38"/>
  <c r="AE220" i="38"/>
  <c r="AD220" i="38"/>
  <c r="AC220" i="38"/>
  <c r="AB220" i="38"/>
  <c r="AA220" i="38"/>
  <c r="Z220" i="38"/>
  <c r="Y220" i="38"/>
  <c r="X220" i="38"/>
  <c r="W220" i="38"/>
  <c r="V220" i="38"/>
  <c r="U220" i="38"/>
  <c r="R220" i="38"/>
  <c r="P220" i="38"/>
  <c r="O220" i="38"/>
  <c r="N220" i="38"/>
  <c r="M220" i="38"/>
  <c r="L220" i="38"/>
  <c r="K220" i="38"/>
  <c r="J220" i="38"/>
  <c r="I220" i="38"/>
  <c r="H220" i="38"/>
  <c r="G220" i="38"/>
  <c r="F220" i="38"/>
  <c r="E220" i="38"/>
  <c r="T219" i="38"/>
  <c r="T217" i="38"/>
  <c r="T215" i="38"/>
  <c r="T213" i="38"/>
  <c r="T211" i="38"/>
  <c r="T210" i="38"/>
  <c r="T209" i="38"/>
  <c r="T208" i="38"/>
  <c r="T207" i="38"/>
  <c r="T206" i="38"/>
  <c r="BM196" i="38"/>
  <c r="BM221" i="38" s="1"/>
  <c r="BL196" i="38"/>
  <c r="BL221" i="38" s="1"/>
  <c r="BK196" i="38"/>
  <c r="BJ196" i="38"/>
  <c r="BI196" i="38"/>
  <c r="BH196" i="38"/>
  <c r="BG196" i="38"/>
  <c r="BF196" i="38"/>
  <c r="BE196" i="38"/>
  <c r="BD196" i="38"/>
  <c r="BC196" i="38"/>
  <c r="BB196" i="38"/>
  <c r="BA196" i="38"/>
  <c r="AZ196" i="38"/>
  <c r="AY196" i="38"/>
  <c r="AX196" i="38"/>
  <c r="AW196" i="38"/>
  <c r="AV196" i="38"/>
  <c r="AU196" i="38"/>
  <c r="AT196" i="38"/>
  <c r="AS196" i="38"/>
  <c r="AR196" i="38"/>
  <c r="AQ196" i="38"/>
  <c r="AP196" i="38"/>
  <c r="AO196" i="38"/>
  <c r="AN196" i="38"/>
  <c r="AM196" i="38"/>
  <c r="AL196" i="38"/>
  <c r="AK196" i="38"/>
  <c r="AJ196" i="38"/>
  <c r="AI196" i="38"/>
  <c r="AH196" i="38"/>
  <c r="AG196" i="38"/>
  <c r="AF196" i="38"/>
  <c r="AE196" i="38"/>
  <c r="AD196" i="38"/>
  <c r="AC196" i="38"/>
  <c r="AB196" i="38"/>
  <c r="AA196" i="38"/>
  <c r="Z196" i="38"/>
  <c r="Y196" i="38"/>
  <c r="X196" i="38"/>
  <c r="W196" i="38"/>
  <c r="V196" i="38"/>
  <c r="U196" i="38"/>
  <c r="R196" i="38"/>
  <c r="P196" i="38"/>
  <c r="O196" i="38"/>
  <c r="N196" i="38"/>
  <c r="M196" i="38"/>
  <c r="L196" i="38"/>
  <c r="K196" i="38"/>
  <c r="J196" i="38"/>
  <c r="I196" i="38"/>
  <c r="H196" i="38"/>
  <c r="G196" i="38"/>
  <c r="F196" i="38"/>
  <c r="E196" i="38"/>
  <c r="E110" i="38"/>
  <c r="F107" i="38"/>
  <c r="F110" i="38" s="1"/>
  <c r="AO111" i="38" l="1"/>
  <c r="AQ111" i="38"/>
  <c r="AS111" i="38"/>
  <c r="AU111" i="38"/>
  <c r="AW111" i="38"/>
  <c r="AY111" i="38"/>
  <c r="BA111" i="38"/>
  <c r="BC111" i="38"/>
  <c r="F870" i="38"/>
  <c r="H870" i="38"/>
  <c r="J870" i="38"/>
  <c r="L870" i="38"/>
  <c r="N870" i="38"/>
  <c r="P870" i="38"/>
  <c r="T870" i="38"/>
  <c r="V870" i="38"/>
  <c r="X870" i="38"/>
  <c r="Z870" i="38"/>
  <c r="AB870" i="38"/>
  <c r="AD870" i="38"/>
  <c r="AF870" i="38"/>
  <c r="AH870" i="38"/>
  <c r="AJ870" i="38"/>
  <c r="AL870" i="38"/>
  <c r="AN870" i="38"/>
  <c r="AP870" i="38"/>
  <c r="AR870" i="38"/>
  <c r="AT870" i="38"/>
  <c r="AV870" i="38"/>
  <c r="AX870" i="38"/>
  <c r="AZ870" i="38"/>
  <c r="BB870" i="38"/>
  <c r="BD870" i="38"/>
  <c r="BF870" i="38"/>
  <c r="BH870" i="38"/>
  <c r="BJ870" i="38"/>
  <c r="T993" i="38"/>
  <c r="G870" i="38"/>
  <c r="I870" i="38"/>
  <c r="K870" i="38"/>
  <c r="M870" i="38"/>
  <c r="O870" i="38"/>
  <c r="S870" i="38"/>
  <c r="U870" i="38"/>
  <c r="W870" i="38"/>
  <c r="Y870" i="38"/>
  <c r="AA870" i="38"/>
  <c r="AC870" i="38"/>
  <c r="AE870" i="38"/>
  <c r="AG870" i="38"/>
  <c r="AI870" i="38"/>
  <c r="AK870" i="38"/>
  <c r="AM870" i="38"/>
  <c r="AO870" i="38"/>
  <c r="AQ870" i="38"/>
  <c r="AS870" i="38"/>
  <c r="AU870" i="38"/>
  <c r="AW870" i="38"/>
  <c r="AY870" i="38"/>
  <c r="BA870" i="38"/>
  <c r="BC870" i="38"/>
  <c r="BE870" i="38"/>
  <c r="BG870" i="38"/>
  <c r="BI870" i="38"/>
  <c r="BK870" i="38"/>
  <c r="F772" i="38"/>
  <c r="H772" i="38"/>
  <c r="J772" i="38"/>
  <c r="L772" i="38"/>
  <c r="N772" i="38"/>
  <c r="P772" i="38"/>
  <c r="BL772" i="38"/>
  <c r="G772" i="38"/>
  <c r="I772" i="38"/>
  <c r="K772" i="38"/>
  <c r="M772" i="38"/>
  <c r="O772" i="38"/>
  <c r="BM772" i="38"/>
  <c r="T218" i="38"/>
  <c r="T220" i="38" s="1"/>
  <c r="E442" i="38"/>
  <c r="W442" i="38"/>
  <c r="Y442" i="38"/>
  <c r="AA442" i="38"/>
  <c r="AC442" i="38"/>
  <c r="AE442" i="38"/>
  <c r="AG442" i="38"/>
  <c r="AI442" i="38"/>
  <c r="AK442" i="38"/>
  <c r="AM442" i="38"/>
  <c r="AO442" i="38"/>
  <c r="AQ442" i="38"/>
  <c r="AS442" i="38"/>
  <c r="AU442" i="38"/>
  <c r="AW442" i="38"/>
  <c r="AY442" i="38"/>
  <c r="BA442" i="38"/>
  <c r="BC442" i="38"/>
  <c r="W557" i="38"/>
  <c r="Y557" i="38"/>
  <c r="AA557" i="38"/>
  <c r="AC557" i="38"/>
  <c r="AE557" i="38"/>
  <c r="AG557" i="38"/>
  <c r="AI557" i="38"/>
  <c r="AK557" i="38"/>
  <c r="AM557" i="38"/>
  <c r="AO557" i="38"/>
  <c r="AQ557" i="38"/>
  <c r="AS557" i="38"/>
  <c r="AU557" i="38"/>
  <c r="AW557" i="38"/>
  <c r="AY557" i="38"/>
  <c r="BA557" i="38"/>
  <c r="BC557" i="38"/>
  <c r="X442" i="38"/>
  <c r="Z442" i="38"/>
  <c r="AB442" i="38"/>
  <c r="AD442" i="38"/>
  <c r="AF442" i="38"/>
  <c r="AH442" i="38"/>
  <c r="AJ442" i="38"/>
  <c r="AL442" i="38"/>
  <c r="AN442" i="38"/>
  <c r="AP442" i="38"/>
  <c r="AR442" i="38"/>
  <c r="AT442" i="38"/>
  <c r="AV442" i="38"/>
  <c r="AX442" i="38"/>
  <c r="AZ442" i="38"/>
  <c r="BB442" i="38"/>
  <c r="BD442" i="38"/>
  <c r="X557" i="38"/>
  <c r="Z557" i="38"/>
  <c r="AB557" i="38"/>
  <c r="AD557" i="38"/>
  <c r="AF557" i="38"/>
  <c r="AH557" i="38"/>
  <c r="AJ557" i="38"/>
  <c r="AL557" i="38"/>
  <c r="AN557" i="38"/>
  <c r="AP557" i="38"/>
  <c r="AR557" i="38"/>
  <c r="AT557" i="38"/>
  <c r="AV557" i="38"/>
  <c r="AX557" i="38"/>
  <c r="AZ557" i="38"/>
  <c r="BB557" i="38"/>
  <c r="BD557" i="38"/>
  <c r="X329" i="38"/>
  <c r="Z329" i="38"/>
  <c r="AB329" i="38"/>
  <c r="AD329" i="38"/>
  <c r="AF329" i="38"/>
  <c r="AH329" i="38"/>
  <c r="AJ329" i="38"/>
  <c r="AL329" i="38"/>
  <c r="AN329" i="38"/>
  <c r="AP329" i="38"/>
  <c r="AR329" i="38"/>
  <c r="AT329" i="38"/>
  <c r="AV329" i="38"/>
  <c r="AX329" i="38"/>
  <c r="AZ329" i="38"/>
  <c r="BB329" i="38"/>
  <c r="BD329" i="38"/>
  <c r="W329" i="38"/>
  <c r="Y329" i="38"/>
  <c r="AA329" i="38"/>
  <c r="AC329" i="38"/>
  <c r="AE329" i="38"/>
  <c r="AG329" i="38"/>
  <c r="AI329" i="38"/>
  <c r="AK329" i="38"/>
  <c r="AM329" i="38"/>
  <c r="AO329" i="38"/>
  <c r="AQ329" i="38"/>
  <c r="AS329" i="38"/>
  <c r="AU329" i="38"/>
  <c r="AW329" i="38"/>
  <c r="AY329" i="38"/>
  <c r="BA329" i="38"/>
  <c r="BC329" i="38"/>
  <c r="T196" i="38"/>
  <c r="BK1074" i="38" l="1"/>
  <c r="BJ1074" i="38"/>
  <c r="BI1074" i="38"/>
  <c r="BH1074" i="38"/>
  <c r="BG1074" i="38"/>
  <c r="BF1074" i="38"/>
  <c r="BE1074" i="38"/>
  <c r="V1074" i="38"/>
  <c r="U1074" i="38"/>
  <c r="T1074" i="38"/>
  <c r="S1074" i="38"/>
  <c r="R1074" i="38"/>
  <c r="R1097" i="38" s="1"/>
  <c r="P1074" i="38"/>
  <c r="O1074" i="38"/>
  <c r="N1074" i="38"/>
  <c r="M1074" i="38"/>
  <c r="L1074" i="38"/>
  <c r="K1074" i="38"/>
  <c r="J1074" i="38"/>
  <c r="I1074" i="38"/>
  <c r="H1074" i="38"/>
  <c r="G1074" i="38"/>
  <c r="F1074" i="38"/>
  <c r="E1074" i="38"/>
  <c r="BD1063" i="38"/>
  <c r="BC1063" i="38"/>
  <c r="BB1063" i="38"/>
  <c r="BA1063" i="38"/>
  <c r="AZ1063" i="38"/>
  <c r="AY1063" i="38"/>
  <c r="AX1063" i="38"/>
  <c r="AW1063" i="38"/>
  <c r="AV1063" i="38"/>
  <c r="AU1063" i="38"/>
  <c r="AT1063" i="38"/>
  <c r="AS1063" i="38"/>
  <c r="AR1063" i="38"/>
  <c r="AQ1063" i="38"/>
  <c r="AP1063" i="38"/>
  <c r="AO1063" i="38"/>
  <c r="AN1063" i="38"/>
  <c r="AM1063" i="38"/>
  <c r="AL1063" i="38"/>
  <c r="AK1063" i="38"/>
  <c r="AJ1063" i="38"/>
  <c r="AI1063" i="38"/>
  <c r="AH1063" i="38"/>
  <c r="AG1063" i="38"/>
  <c r="AF1063" i="38"/>
  <c r="AE1063" i="38"/>
  <c r="AD1063" i="38"/>
  <c r="BK1021" i="38"/>
  <c r="BK1097" i="38" s="1"/>
  <c r="BJ1021" i="38"/>
  <c r="BI1021" i="38"/>
  <c r="BI1097" i="38" s="1"/>
  <c r="BH1021" i="38"/>
  <c r="BG1021" i="38"/>
  <c r="BG1097" i="38" s="1"/>
  <c r="BF1021" i="38"/>
  <c r="BE1021" i="38"/>
  <c r="BE1097" i="38" s="1"/>
  <c r="BD1021" i="38"/>
  <c r="BD1097" i="38" s="1"/>
  <c r="BC1021" i="38"/>
  <c r="BC1097" i="38" s="1"/>
  <c r="BB1021" i="38"/>
  <c r="BB1097" i="38" s="1"/>
  <c r="BA1021" i="38"/>
  <c r="BA1097" i="38" s="1"/>
  <c r="AZ1021" i="38"/>
  <c r="AZ1097" i="38" s="1"/>
  <c r="AY1021" i="38"/>
  <c r="AY1097" i="38" s="1"/>
  <c r="AX1021" i="38"/>
  <c r="AX1097" i="38" s="1"/>
  <c r="AW1021" i="38"/>
  <c r="AW1097" i="38" s="1"/>
  <c r="AV1021" i="38"/>
  <c r="AV1097" i="38" s="1"/>
  <c r="AU1021" i="38"/>
  <c r="AU1097" i="38" s="1"/>
  <c r="AT1021" i="38"/>
  <c r="AT1097" i="38" s="1"/>
  <c r="AS1021" i="38"/>
  <c r="AS1097" i="38" s="1"/>
  <c r="AR1021" i="38"/>
  <c r="AR1097" i="38" s="1"/>
  <c r="AQ1021" i="38"/>
  <c r="AQ1097" i="38" s="1"/>
  <c r="AP1021" i="38"/>
  <c r="AP1097" i="38" s="1"/>
  <c r="AO1021" i="38"/>
  <c r="AO1097" i="38" s="1"/>
  <c r="AN1021" i="38"/>
  <c r="AN1097" i="38" s="1"/>
  <c r="AM1021" i="38"/>
  <c r="AM1097" i="38" s="1"/>
  <c r="AL1021" i="38"/>
  <c r="AL1097" i="38" s="1"/>
  <c r="AK1021" i="38"/>
  <c r="AK1097" i="38" s="1"/>
  <c r="AJ1021" i="38"/>
  <c r="AJ1097" i="38" s="1"/>
  <c r="AI1021" i="38"/>
  <c r="AI1097" i="38" s="1"/>
  <c r="AH1021" i="38"/>
  <c r="AH1097" i="38" s="1"/>
  <c r="AG1021" i="38"/>
  <c r="AG1097" i="38" s="1"/>
  <c r="AF1021" i="38"/>
  <c r="AF1097" i="38" s="1"/>
  <c r="AE1021" i="38"/>
  <c r="AE1097" i="38" s="1"/>
  <c r="AD1021" i="38"/>
  <c r="AD1097" i="38" s="1"/>
  <c r="AC1021" i="38"/>
  <c r="AC1097" i="38" s="1"/>
  <c r="AB1021" i="38"/>
  <c r="AB1097" i="38" s="1"/>
  <c r="AA1021" i="38"/>
  <c r="AA1097" i="38" s="1"/>
  <c r="Z1021" i="38"/>
  <c r="Z1097" i="38" s="1"/>
  <c r="Y1021" i="38"/>
  <c r="Y1097" i="38" s="1"/>
  <c r="X1021" i="38"/>
  <c r="X1097" i="38" s="1"/>
  <c r="W1021" i="38"/>
  <c r="W1097" i="38" s="1"/>
  <c r="P1021" i="38"/>
  <c r="P1097" i="38" s="1"/>
  <c r="O1021" i="38"/>
  <c r="O1097" i="38" s="1"/>
  <c r="N1021" i="38"/>
  <c r="N1097" i="38" s="1"/>
  <c r="M1021" i="38"/>
  <c r="M1097" i="38" s="1"/>
  <c r="L1021" i="38"/>
  <c r="L1097" i="38" s="1"/>
  <c r="K1021" i="38"/>
  <c r="K1097" i="38" s="1"/>
  <c r="J1021" i="38"/>
  <c r="J1097" i="38" s="1"/>
  <c r="E1021" i="38"/>
  <c r="V1016" i="38"/>
  <c r="V1021" i="38" s="1"/>
  <c r="U1016" i="38"/>
  <c r="U1021" i="38" s="1"/>
  <c r="U1097" i="38" s="1"/>
  <c r="T1016" i="38"/>
  <c r="T1021" i="38" s="1"/>
  <c r="S1016" i="38"/>
  <c r="S1021" i="38" s="1"/>
  <c r="S1097" i="38" s="1"/>
  <c r="R1016" i="38"/>
  <c r="I1016" i="38"/>
  <c r="I1021" i="38" s="1"/>
  <c r="I1097" i="38" s="1"/>
  <c r="H1016" i="38"/>
  <c r="H1021" i="38" s="1"/>
  <c r="H1097" i="38" s="1"/>
  <c r="G1016" i="38"/>
  <c r="G1021" i="38" s="1"/>
  <c r="G1097" i="38" s="1"/>
  <c r="F1016" i="38"/>
  <c r="F1021" i="38" s="1"/>
  <c r="F1097" i="38" s="1"/>
  <c r="E1016" i="38"/>
  <c r="BK891" i="38"/>
  <c r="BJ891" i="38"/>
  <c r="BJ995" i="38" s="1"/>
  <c r="BI891" i="38"/>
  <c r="BI995" i="38" s="1"/>
  <c r="BH891" i="38"/>
  <c r="BH995" i="38" s="1"/>
  <c r="BG891" i="38"/>
  <c r="BG995" i="38" s="1"/>
  <c r="BF891" i="38"/>
  <c r="BF995" i="38" s="1"/>
  <c r="BE891" i="38"/>
  <c r="BE995" i="38" s="1"/>
  <c r="BD891" i="38"/>
  <c r="BD995" i="38" s="1"/>
  <c r="BC891" i="38"/>
  <c r="BC995" i="38" s="1"/>
  <c r="BB891" i="38"/>
  <c r="BB995" i="38" s="1"/>
  <c r="BA891" i="38"/>
  <c r="BA995" i="38" s="1"/>
  <c r="AZ891" i="38"/>
  <c r="AZ995" i="38" s="1"/>
  <c r="AY891" i="38"/>
  <c r="AY995" i="38" s="1"/>
  <c r="AX891" i="38"/>
  <c r="AX995" i="38" s="1"/>
  <c r="AW891" i="38"/>
  <c r="AW995" i="38" s="1"/>
  <c r="AV891" i="38"/>
  <c r="AV995" i="38" s="1"/>
  <c r="AU891" i="38"/>
  <c r="AU995" i="38" s="1"/>
  <c r="AT891" i="38"/>
  <c r="AT995" i="38" s="1"/>
  <c r="AS891" i="38"/>
  <c r="AS995" i="38" s="1"/>
  <c r="AR891" i="38"/>
  <c r="AR995" i="38" s="1"/>
  <c r="AQ891" i="38"/>
  <c r="AQ995" i="38" s="1"/>
  <c r="AP891" i="38"/>
  <c r="AP995" i="38" s="1"/>
  <c r="AO891" i="38"/>
  <c r="AO995" i="38" s="1"/>
  <c r="AN891" i="38"/>
  <c r="AN995" i="38" s="1"/>
  <c r="AM891" i="38"/>
  <c r="AM995" i="38" s="1"/>
  <c r="AL891" i="38"/>
  <c r="AL995" i="38" s="1"/>
  <c r="AK891" i="38"/>
  <c r="AK995" i="38" s="1"/>
  <c r="AJ891" i="38"/>
  <c r="AJ995" i="38" s="1"/>
  <c r="AI891" i="38"/>
  <c r="AI995" i="38" s="1"/>
  <c r="AH891" i="38"/>
  <c r="AH995" i="38" s="1"/>
  <c r="AG891" i="38"/>
  <c r="AG995" i="38" s="1"/>
  <c r="AF891" i="38"/>
  <c r="AF995" i="38" s="1"/>
  <c r="AE891" i="38"/>
  <c r="AE995" i="38" s="1"/>
  <c r="AD891" i="38"/>
  <c r="AD995" i="38" s="1"/>
  <c r="AC891" i="38"/>
  <c r="AC995" i="38" s="1"/>
  <c r="AB891" i="38"/>
  <c r="AB995" i="38" s="1"/>
  <c r="AA891" i="38"/>
  <c r="AA995" i="38" s="1"/>
  <c r="Z891" i="38"/>
  <c r="Z995" i="38" s="1"/>
  <c r="Y891" i="38"/>
  <c r="Y995" i="38" s="1"/>
  <c r="X891" i="38"/>
  <c r="X995" i="38" s="1"/>
  <c r="W891" i="38"/>
  <c r="W995" i="38" s="1"/>
  <c r="V891" i="38"/>
  <c r="V995" i="38" s="1"/>
  <c r="U891" i="38"/>
  <c r="U995" i="38" s="1"/>
  <c r="T891" i="38"/>
  <c r="T995" i="38" s="1"/>
  <c r="S891" i="38"/>
  <c r="S995" i="38" s="1"/>
  <c r="R891" i="38"/>
  <c r="R995" i="38" s="1"/>
  <c r="P891" i="38"/>
  <c r="P995" i="38" s="1"/>
  <c r="O891" i="38"/>
  <c r="O995" i="38" s="1"/>
  <c r="N891" i="38"/>
  <c r="N995" i="38" s="1"/>
  <c r="M891" i="38"/>
  <c r="M995" i="38" s="1"/>
  <c r="L891" i="38"/>
  <c r="L995" i="38" s="1"/>
  <c r="K891" i="38"/>
  <c r="K995" i="38" s="1"/>
  <c r="J891" i="38"/>
  <c r="J995" i="38" s="1"/>
  <c r="I891" i="38"/>
  <c r="I995" i="38" s="1"/>
  <c r="H891" i="38"/>
  <c r="H995" i="38" s="1"/>
  <c r="G891" i="38"/>
  <c r="G995" i="38" s="1"/>
  <c r="F891" i="38"/>
  <c r="F995" i="38" s="1"/>
  <c r="E891" i="38"/>
  <c r="E995" i="38" s="1"/>
  <c r="R794" i="38"/>
  <c r="R870" i="38" s="1"/>
  <c r="E794" i="38"/>
  <c r="E870" i="38" s="1"/>
  <c r="BK738" i="38"/>
  <c r="BK773" i="38" s="1"/>
  <c r="BJ738" i="38"/>
  <c r="BJ773" i="38" s="1"/>
  <c r="BI738" i="38"/>
  <c r="BI773" i="38" s="1"/>
  <c r="BH738" i="38"/>
  <c r="BH773" i="38" s="1"/>
  <c r="BG738" i="38"/>
  <c r="BG773" i="38" s="1"/>
  <c r="BF738" i="38"/>
  <c r="BF773" i="38" s="1"/>
  <c r="BE738" i="38"/>
  <c r="BE773" i="38" s="1"/>
  <c r="BD738" i="38"/>
  <c r="BD773" i="38" s="1"/>
  <c r="BC738" i="38"/>
  <c r="BC773" i="38" s="1"/>
  <c r="BB738" i="38"/>
  <c r="BB773" i="38" s="1"/>
  <c r="BA738" i="38"/>
  <c r="BA773" i="38" s="1"/>
  <c r="AZ738" i="38"/>
  <c r="AZ773" i="38" s="1"/>
  <c r="AY738" i="38"/>
  <c r="AY773" i="38" s="1"/>
  <c r="AX738" i="38"/>
  <c r="AX773" i="38" s="1"/>
  <c r="AW738" i="38"/>
  <c r="AW773" i="38" s="1"/>
  <c r="AV738" i="38"/>
  <c r="AV773" i="38" s="1"/>
  <c r="AU738" i="38"/>
  <c r="AU773" i="38" s="1"/>
  <c r="AT738" i="38"/>
  <c r="AT773" i="38" s="1"/>
  <c r="AS738" i="38"/>
  <c r="AS773" i="38" s="1"/>
  <c r="AR738" i="38"/>
  <c r="AR773" i="38" s="1"/>
  <c r="AQ738" i="38"/>
  <c r="AQ773" i="38" s="1"/>
  <c r="AP738" i="38"/>
  <c r="AP773" i="38" s="1"/>
  <c r="AO738" i="38"/>
  <c r="AO773" i="38" s="1"/>
  <c r="AN738" i="38"/>
  <c r="AN773" i="38" s="1"/>
  <c r="AM738" i="38"/>
  <c r="AM773" i="38" s="1"/>
  <c r="AL738" i="38"/>
  <c r="AL773" i="38" s="1"/>
  <c r="AK738" i="38"/>
  <c r="AK773" i="38" s="1"/>
  <c r="AJ738" i="38"/>
  <c r="AJ773" i="38" s="1"/>
  <c r="AI738" i="38"/>
  <c r="AI773" i="38" s="1"/>
  <c r="AH738" i="38"/>
  <c r="AH773" i="38" s="1"/>
  <c r="AG738" i="38"/>
  <c r="AG773" i="38" s="1"/>
  <c r="AF738" i="38"/>
  <c r="AF773" i="38" s="1"/>
  <c r="AE738" i="38"/>
  <c r="AE773" i="38" s="1"/>
  <c r="AD738" i="38"/>
  <c r="AD773" i="38" s="1"/>
  <c r="AC738" i="38"/>
  <c r="AC773" i="38" s="1"/>
  <c r="AB738" i="38"/>
  <c r="AB773" i="38" s="1"/>
  <c r="AA738" i="38"/>
  <c r="AA773" i="38" s="1"/>
  <c r="Z738" i="38"/>
  <c r="Z773" i="38" s="1"/>
  <c r="Y738" i="38"/>
  <c r="Y773" i="38" s="1"/>
  <c r="X738" i="38"/>
  <c r="X773" i="38" s="1"/>
  <c r="W738" i="38"/>
  <c r="W773" i="38" s="1"/>
  <c r="V738" i="38"/>
  <c r="V773" i="38" s="1"/>
  <c r="U738" i="38"/>
  <c r="U773" i="38" s="1"/>
  <c r="T738" i="38"/>
  <c r="T773" i="38" s="1"/>
  <c r="S738" i="38"/>
  <c r="S773" i="38" s="1"/>
  <c r="R738" i="38"/>
  <c r="R773" i="38" s="1"/>
  <c r="P738" i="38"/>
  <c r="P773" i="38" s="1"/>
  <c r="O738" i="38"/>
  <c r="O773" i="38" s="1"/>
  <c r="N738" i="38"/>
  <c r="N773" i="38" s="1"/>
  <c r="M738" i="38"/>
  <c r="M773" i="38" s="1"/>
  <c r="L738" i="38"/>
  <c r="L773" i="38" s="1"/>
  <c r="K738" i="38"/>
  <c r="K773" i="38" s="1"/>
  <c r="J738" i="38"/>
  <c r="J773" i="38" s="1"/>
  <c r="I738" i="38"/>
  <c r="I773" i="38" s="1"/>
  <c r="H738" i="38"/>
  <c r="H773" i="38" s="1"/>
  <c r="G738" i="38"/>
  <c r="G773" i="38" s="1"/>
  <c r="F738" i="38"/>
  <c r="F773" i="38" s="1"/>
  <c r="E738" i="38"/>
  <c r="E773" i="38" s="1"/>
  <c r="BK627" i="38"/>
  <c r="BJ627" i="38"/>
  <c r="BI627" i="38"/>
  <c r="BH627" i="38"/>
  <c r="BG627" i="38"/>
  <c r="BF627" i="38"/>
  <c r="BE627" i="38"/>
  <c r="BD627" i="38"/>
  <c r="BD648" i="38" s="1"/>
  <c r="BD1098" i="38" s="1"/>
  <c r="BC627" i="38"/>
  <c r="BC648" i="38" s="1"/>
  <c r="BB627" i="38"/>
  <c r="BB648" i="38" s="1"/>
  <c r="BB1098" i="38" s="1"/>
  <c r="BA627" i="38"/>
  <c r="BA648" i="38" s="1"/>
  <c r="AZ627" i="38"/>
  <c r="AZ648" i="38" s="1"/>
  <c r="AZ1098" i="38" s="1"/>
  <c r="AY627" i="38"/>
  <c r="AY648" i="38" s="1"/>
  <c r="AX627" i="38"/>
  <c r="AX648" i="38" s="1"/>
  <c r="AX1098" i="38" s="1"/>
  <c r="AW627" i="38"/>
  <c r="AW648" i="38" s="1"/>
  <c r="AV627" i="38"/>
  <c r="AV648" i="38" s="1"/>
  <c r="AV1098" i="38" s="1"/>
  <c r="AU627" i="38"/>
  <c r="AU648" i="38" s="1"/>
  <c r="AT627" i="38"/>
  <c r="AT648" i="38" s="1"/>
  <c r="AT1098" i="38" s="1"/>
  <c r="AS627" i="38"/>
  <c r="AS648" i="38" s="1"/>
  <c r="AR627" i="38"/>
  <c r="AR648" i="38" s="1"/>
  <c r="AR1098" i="38" s="1"/>
  <c r="AQ627" i="38"/>
  <c r="AQ648" i="38" s="1"/>
  <c r="AP627" i="38"/>
  <c r="AP648" i="38" s="1"/>
  <c r="AP1098" i="38" s="1"/>
  <c r="AO627" i="38"/>
  <c r="AO648" i="38" s="1"/>
  <c r="AN627" i="38"/>
  <c r="AN648" i="38" s="1"/>
  <c r="AM627" i="38"/>
  <c r="AM648" i="38" s="1"/>
  <c r="AL627" i="38"/>
  <c r="AL648" i="38" s="1"/>
  <c r="AK627" i="38"/>
  <c r="AK648" i="38" s="1"/>
  <c r="AJ627" i="38"/>
  <c r="AJ648" i="38" s="1"/>
  <c r="AI627" i="38"/>
  <c r="AI648" i="38" s="1"/>
  <c r="AH627" i="38"/>
  <c r="AH648" i="38" s="1"/>
  <c r="AG627" i="38"/>
  <c r="AG648" i="38" s="1"/>
  <c r="AF627" i="38"/>
  <c r="AF648" i="38" s="1"/>
  <c r="AE627" i="38"/>
  <c r="AE648" i="38" s="1"/>
  <c r="AD627" i="38"/>
  <c r="AD648" i="38" s="1"/>
  <c r="AC627" i="38"/>
  <c r="AC648" i="38" s="1"/>
  <c r="AB627" i="38"/>
  <c r="AB648" i="38" s="1"/>
  <c r="AA627" i="38"/>
  <c r="AA648" i="38" s="1"/>
  <c r="Z627" i="38"/>
  <c r="Z648" i="38" s="1"/>
  <c r="Y627" i="38"/>
  <c r="Y648" i="38" s="1"/>
  <c r="X627" i="38"/>
  <c r="X648" i="38" s="1"/>
  <c r="W627" i="38"/>
  <c r="W648" i="38" s="1"/>
  <c r="V627" i="38"/>
  <c r="U627" i="38"/>
  <c r="T627" i="38"/>
  <c r="S627" i="38"/>
  <c r="R627" i="38"/>
  <c r="P627" i="38"/>
  <c r="O627" i="38"/>
  <c r="N627" i="38"/>
  <c r="M627" i="38"/>
  <c r="L627" i="38"/>
  <c r="K627" i="38"/>
  <c r="J627" i="38"/>
  <c r="I627" i="38"/>
  <c r="H627" i="38"/>
  <c r="G627" i="38"/>
  <c r="F627" i="38"/>
  <c r="E627" i="38"/>
  <c r="BK569" i="38"/>
  <c r="BK648" i="38" s="1"/>
  <c r="BJ569" i="38"/>
  <c r="BJ648" i="38" s="1"/>
  <c r="BI569" i="38"/>
  <c r="BI648" i="38" s="1"/>
  <c r="BH569" i="38"/>
  <c r="BH648" i="38" s="1"/>
  <c r="BG569" i="38"/>
  <c r="BG648" i="38" s="1"/>
  <c r="BF569" i="38"/>
  <c r="BF648" i="38" s="1"/>
  <c r="BE569" i="38"/>
  <c r="BE648" i="38" s="1"/>
  <c r="V569" i="38"/>
  <c r="V648" i="38" s="1"/>
  <c r="U569" i="38"/>
  <c r="U648" i="38" s="1"/>
  <c r="T569" i="38"/>
  <c r="T648" i="38" s="1"/>
  <c r="S569" i="38"/>
  <c r="S648" i="38" s="1"/>
  <c r="R569" i="38"/>
  <c r="R648" i="38" s="1"/>
  <c r="P569" i="38"/>
  <c r="P648" i="38" s="1"/>
  <c r="O569" i="38"/>
  <c r="O648" i="38" s="1"/>
  <c r="N569" i="38"/>
  <c r="N648" i="38" s="1"/>
  <c r="M569" i="38"/>
  <c r="M648" i="38" s="1"/>
  <c r="L569" i="38"/>
  <c r="L648" i="38" s="1"/>
  <c r="K569" i="38"/>
  <c r="K648" i="38" s="1"/>
  <c r="J569" i="38"/>
  <c r="J648" i="38" s="1"/>
  <c r="I569" i="38"/>
  <c r="I648" i="38" s="1"/>
  <c r="H569" i="38"/>
  <c r="H648" i="38" s="1"/>
  <c r="G569" i="38"/>
  <c r="G648" i="38" s="1"/>
  <c r="F569" i="38"/>
  <c r="F648" i="38" s="1"/>
  <c r="E569" i="38"/>
  <c r="E648" i="38" s="1"/>
  <c r="BK519" i="38"/>
  <c r="BJ519" i="38"/>
  <c r="BI519" i="38"/>
  <c r="BH519" i="38"/>
  <c r="BG519" i="38"/>
  <c r="BF519" i="38"/>
  <c r="BE519" i="38"/>
  <c r="V519" i="38"/>
  <c r="U519" i="38"/>
  <c r="T519" i="38"/>
  <c r="S519" i="38"/>
  <c r="R519" i="38"/>
  <c r="P519" i="38"/>
  <c r="O519" i="38"/>
  <c r="N519" i="38"/>
  <c r="M519" i="38"/>
  <c r="L519" i="38"/>
  <c r="K519" i="38"/>
  <c r="J519" i="38"/>
  <c r="I519" i="38"/>
  <c r="H519" i="38"/>
  <c r="G519" i="38"/>
  <c r="F519" i="38"/>
  <c r="E519" i="38"/>
  <c r="BK557" i="38"/>
  <c r="BJ557" i="38"/>
  <c r="BI557" i="38"/>
  <c r="BH557" i="38"/>
  <c r="BG557" i="38"/>
  <c r="BF557" i="38"/>
  <c r="BE557" i="38"/>
  <c r="V557" i="38"/>
  <c r="U557" i="38"/>
  <c r="T557" i="38"/>
  <c r="S557" i="38"/>
  <c r="R557" i="38"/>
  <c r="P557" i="38"/>
  <c r="O557" i="38"/>
  <c r="N557" i="38"/>
  <c r="M557" i="38"/>
  <c r="L557" i="38"/>
  <c r="K557" i="38"/>
  <c r="J557" i="38"/>
  <c r="I557" i="38"/>
  <c r="H557" i="38"/>
  <c r="G557" i="38"/>
  <c r="F557" i="38"/>
  <c r="E557" i="38"/>
  <c r="BK442" i="38"/>
  <c r="BJ442" i="38"/>
  <c r="BI442" i="38"/>
  <c r="BH442" i="38"/>
  <c r="BG442" i="38"/>
  <c r="BF442" i="38"/>
  <c r="BE442" i="38"/>
  <c r="V442" i="38"/>
  <c r="U442" i="38"/>
  <c r="T442" i="38"/>
  <c r="S442" i="38"/>
  <c r="R442" i="38"/>
  <c r="P442" i="38"/>
  <c r="O442" i="38"/>
  <c r="N442" i="38"/>
  <c r="M442" i="38"/>
  <c r="L442" i="38"/>
  <c r="K442" i="38"/>
  <c r="J442" i="38"/>
  <c r="I442" i="38"/>
  <c r="H442" i="38"/>
  <c r="G442" i="38"/>
  <c r="F442" i="38"/>
  <c r="BK311" i="38"/>
  <c r="BJ311" i="38"/>
  <c r="BI311" i="38"/>
  <c r="BH311" i="38"/>
  <c r="BG311" i="38"/>
  <c r="BF311" i="38"/>
  <c r="BE311" i="38"/>
  <c r="V311" i="38"/>
  <c r="U311" i="38"/>
  <c r="T311" i="38"/>
  <c r="S311" i="38"/>
  <c r="R311" i="38"/>
  <c r="P311" i="38"/>
  <c r="O311" i="38"/>
  <c r="N311" i="38"/>
  <c r="M311" i="38"/>
  <c r="L311" i="38"/>
  <c r="K311" i="38"/>
  <c r="J311" i="38"/>
  <c r="I311" i="38"/>
  <c r="H311" i="38"/>
  <c r="G311" i="38"/>
  <c r="F311" i="38"/>
  <c r="E311" i="38"/>
  <c r="BK247" i="38"/>
  <c r="BK329" i="38" s="1"/>
  <c r="BJ247" i="38"/>
  <c r="BJ329" i="38" s="1"/>
  <c r="BI247" i="38"/>
  <c r="BI329" i="38" s="1"/>
  <c r="BH247" i="38"/>
  <c r="BH329" i="38" s="1"/>
  <c r="BG247" i="38"/>
  <c r="BG329" i="38" s="1"/>
  <c r="BF247" i="38"/>
  <c r="BF329" i="38" s="1"/>
  <c r="BE247" i="38"/>
  <c r="BE329" i="38" s="1"/>
  <c r="V247" i="38"/>
  <c r="V329" i="38" s="1"/>
  <c r="U247" i="38"/>
  <c r="U329" i="38" s="1"/>
  <c r="T247" i="38"/>
  <c r="T329" i="38" s="1"/>
  <c r="S247" i="38"/>
  <c r="S329" i="38" s="1"/>
  <c r="R247" i="38"/>
  <c r="R329" i="38" s="1"/>
  <c r="Q247" i="38"/>
  <c r="Q329" i="38" s="1"/>
  <c r="P247" i="38"/>
  <c r="O247" i="38"/>
  <c r="N247" i="38"/>
  <c r="M247" i="38"/>
  <c r="L247" i="38"/>
  <c r="K247" i="38"/>
  <c r="J247" i="38"/>
  <c r="I247" i="38"/>
  <c r="H247" i="38"/>
  <c r="G247" i="38"/>
  <c r="F247" i="38"/>
  <c r="E247" i="38"/>
  <c r="BK186" i="38"/>
  <c r="BK221" i="38" s="1"/>
  <c r="BJ186" i="38"/>
  <c r="BJ221" i="38" s="1"/>
  <c r="BI186" i="38"/>
  <c r="BI221" i="38" s="1"/>
  <c r="BH186" i="38"/>
  <c r="BH221" i="38" s="1"/>
  <c r="BG186" i="38"/>
  <c r="BG221" i="38" s="1"/>
  <c r="BF186" i="38"/>
  <c r="BF221" i="38" s="1"/>
  <c r="BE186" i="38"/>
  <c r="BE221" i="38" s="1"/>
  <c r="BD186" i="38"/>
  <c r="BD221" i="38" s="1"/>
  <c r="BC186" i="38"/>
  <c r="BC221" i="38" s="1"/>
  <c r="BB186" i="38"/>
  <c r="BB221" i="38" s="1"/>
  <c r="BA186" i="38"/>
  <c r="BA221" i="38" s="1"/>
  <c r="AZ186" i="38"/>
  <c r="AZ221" i="38" s="1"/>
  <c r="AY186" i="38"/>
  <c r="AY221" i="38" s="1"/>
  <c r="AX186" i="38"/>
  <c r="AX221" i="38" s="1"/>
  <c r="AW186" i="38"/>
  <c r="AW221" i="38" s="1"/>
  <c r="AV186" i="38"/>
  <c r="AV221" i="38" s="1"/>
  <c r="AU186" i="38"/>
  <c r="AU221" i="38" s="1"/>
  <c r="AT186" i="38"/>
  <c r="AT221" i="38" s="1"/>
  <c r="AS186" i="38"/>
  <c r="AS221" i="38" s="1"/>
  <c r="AR186" i="38"/>
  <c r="AR221" i="38" s="1"/>
  <c r="AQ186" i="38"/>
  <c r="AQ221" i="38" s="1"/>
  <c r="AP186" i="38"/>
  <c r="AP221" i="38" s="1"/>
  <c r="AO186" i="38"/>
  <c r="AO221" i="38" s="1"/>
  <c r="AN186" i="38"/>
  <c r="AN221" i="38" s="1"/>
  <c r="AM186" i="38"/>
  <c r="AM221" i="38" s="1"/>
  <c r="AL186" i="38"/>
  <c r="AL221" i="38" s="1"/>
  <c r="AK186" i="38"/>
  <c r="AK221" i="38" s="1"/>
  <c r="AJ186" i="38"/>
  <c r="AJ221" i="38" s="1"/>
  <c r="AI186" i="38"/>
  <c r="AI221" i="38" s="1"/>
  <c r="AH186" i="38"/>
  <c r="AH221" i="38" s="1"/>
  <c r="AG186" i="38"/>
  <c r="AG221" i="38" s="1"/>
  <c r="AF186" i="38"/>
  <c r="AF221" i="38" s="1"/>
  <c r="AE186" i="38"/>
  <c r="AE221" i="38" s="1"/>
  <c r="AD186" i="38"/>
  <c r="AD221" i="38" s="1"/>
  <c r="AC186" i="38"/>
  <c r="AC221" i="38" s="1"/>
  <c r="AB186" i="38"/>
  <c r="AB221" i="38" s="1"/>
  <c r="AA186" i="38"/>
  <c r="AA221" i="38" s="1"/>
  <c r="Z186" i="38"/>
  <c r="Z221" i="38" s="1"/>
  <c r="Y186" i="38"/>
  <c r="Y221" i="38" s="1"/>
  <c r="X186" i="38"/>
  <c r="X221" i="38" s="1"/>
  <c r="W186" i="38"/>
  <c r="W221" i="38" s="1"/>
  <c r="V186" i="38"/>
  <c r="V221" i="38" s="1"/>
  <c r="U186" i="38"/>
  <c r="U221" i="38" s="1"/>
  <c r="T186" i="38"/>
  <c r="T221" i="38" s="1"/>
  <c r="S186" i="38"/>
  <c r="R186" i="38"/>
  <c r="R221" i="38" s="1"/>
  <c r="P186" i="38"/>
  <c r="P221" i="38" s="1"/>
  <c r="O186" i="38"/>
  <c r="O221" i="38" s="1"/>
  <c r="N186" i="38"/>
  <c r="N221" i="38" s="1"/>
  <c r="M186" i="38"/>
  <c r="M221" i="38" s="1"/>
  <c r="L186" i="38"/>
  <c r="L221" i="38" s="1"/>
  <c r="K186" i="38"/>
  <c r="K221" i="38" s="1"/>
  <c r="J186" i="38"/>
  <c r="J221" i="38" s="1"/>
  <c r="I186" i="38"/>
  <c r="I221" i="38" s="1"/>
  <c r="H186" i="38"/>
  <c r="H221" i="38" s="1"/>
  <c r="G186" i="38"/>
  <c r="G221" i="38" s="1"/>
  <c r="E186" i="38"/>
  <c r="E221" i="38" s="1"/>
  <c r="F185" i="38"/>
  <c r="F186" i="38" s="1"/>
  <c r="F221" i="38" s="1"/>
  <c r="BK167" i="38"/>
  <c r="BJ167" i="38"/>
  <c r="BI167" i="38"/>
  <c r="BH167" i="38"/>
  <c r="BG167" i="38"/>
  <c r="BF167" i="38"/>
  <c r="BE167" i="38"/>
  <c r="V167" i="38"/>
  <c r="U167" i="38"/>
  <c r="T167" i="38"/>
  <c r="S167" i="38"/>
  <c r="R167" i="38"/>
  <c r="P167" i="38"/>
  <c r="O167" i="38"/>
  <c r="N167" i="38"/>
  <c r="M167" i="38"/>
  <c r="L167" i="38"/>
  <c r="K167" i="38"/>
  <c r="J167" i="38"/>
  <c r="I167" i="38"/>
  <c r="H167" i="38"/>
  <c r="G167" i="38"/>
  <c r="F167" i="38"/>
  <c r="E167" i="38"/>
  <c r="BK223" i="38"/>
  <c r="BJ223" i="38"/>
  <c r="BI223" i="38"/>
  <c r="BH223" i="38"/>
  <c r="BG223" i="38"/>
  <c r="BF223" i="38"/>
  <c r="BE223" i="38"/>
  <c r="V223" i="38"/>
  <c r="U223" i="38"/>
  <c r="T223" i="38"/>
  <c r="S223" i="38"/>
  <c r="R223" i="38"/>
  <c r="P223" i="38"/>
  <c r="O223" i="38"/>
  <c r="N223" i="38"/>
  <c r="M223" i="38"/>
  <c r="L223" i="38"/>
  <c r="K223" i="38"/>
  <c r="J223" i="38"/>
  <c r="I223" i="38"/>
  <c r="H223" i="38"/>
  <c r="G223" i="38"/>
  <c r="Z111" i="38"/>
  <c r="Z1098" i="38" s="1"/>
  <c r="Y111" i="38"/>
  <c r="X111" i="38"/>
  <c r="X1098" i="38" s="1"/>
  <c r="W111" i="38"/>
  <c r="BK71" i="38"/>
  <c r="BJ71" i="38"/>
  <c r="BI71" i="38"/>
  <c r="BH71" i="38"/>
  <c r="BG71" i="38"/>
  <c r="BF71" i="38"/>
  <c r="V71" i="38"/>
  <c r="U71" i="38"/>
  <c r="T71" i="38"/>
  <c r="S71" i="38"/>
  <c r="R71" i="38"/>
  <c r="P71" i="38"/>
  <c r="O71" i="38"/>
  <c r="N71" i="38"/>
  <c r="M71" i="38"/>
  <c r="L71" i="38"/>
  <c r="K71" i="38"/>
  <c r="J71" i="38"/>
  <c r="I71" i="38"/>
  <c r="H71" i="38"/>
  <c r="G71" i="38"/>
  <c r="F71" i="38"/>
  <c r="E71" i="38"/>
  <c r="BK24" i="38"/>
  <c r="BK111" i="38" s="1"/>
  <c r="BJ24" i="38"/>
  <c r="BI24" i="38"/>
  <c r="BI111" i="38" s="1"/>
  <c r="BH24" i="38"/>
  <c r="BG24" i="38"/>
  <c r="BG111" i="38" s="1"/>
  <c r="BF24" i="38"/>
  <c r="BE24" i="38"/>
  <c r="BE111" i="38" s="1"/>
  <c r="AN24" i="38"/>
  <c r="AN111" i="38" s="1"/>
  <c r="AM24" i="38"/>
  <c r="AM111" i="38" s="1"/>
  <c r="AM1098" i="38" s="1"/>
  <c r="AL24" i="38"/>
  <c r="AL111" i="38" s="1"/>
  <c r="AK24" i="38"/>
  <c r="AK111" i="38" s="1"/>
  <c r="AK1098" i="38" s="1"/>
  <c r="AJ24" i="38"/>
  <c r="AJ111" i="38" s="1"/>
  <c r="AI24" i="38"/>
  <c r="AI111" i="38" s="1"/>
  <c r="AI1098" i="38" s="1"/>
  <c r="AH24" i="38"/>
  <c r="AH111" i="38" s="1"/>
  <c r="AG24" i="38"/>
  <c r="AG111" i="38" s="1"/>
  <c r="AG1098" i="38" s="1"/>
  <c r="AF24" i="38"/>
  <c r="AF111" i="38" s="1"/>
  <c r="AE24" i="38"/>
  <c r="AE111" i="38" s="1"/>
  <c r="AE1098" i="38" s="1"/>
  <c r="AD24" i="38"/>
  <c r="AD111" i="38" s="1"/>
  <c r="AC24" i="38"/>
  <c r="AC111" i="38" s="1"/>
  <c r="AC1098" i="38" s="1"/>
  <c r="AB24" i="38"/>
  <c r="AA24" i="38"/>
  <c r="AA111" i="38" s="1"/>
  <c r="AA1098" i="38" s="1"/>
  <c r="V24" i="38"/>
  <c r="U24" i="38"/>
  <c r="U111" i="38" s="1"/>
  <c r="T24" i="38"/>
  <c r="S24" i="38"/>
  <c r="S111" i="38" s="1"/>
  <c r="P24" i="38"/>
  <c r="O24" i="38"/>
  <c r="N24" i="38"/>
  <c r="M24" i="38"/>
  <c r="L24" i="38"/>
  <c r="K24" i="38"/>
  <c r="J24" i="38"/>
  <c r="I24" i="38"/>
  <c r="H24" i="38"/>
  <c r="G24" i="38"/>
  <c r="F24" i="38"/>
  <c r="AD1098" i="38" l="1"/>
  <c r="AF1098" i="38"/>
  <c r="AH1098" i="38"/>
  <c r="AJ1098" i="38"/>
  <c r="AL1098" i="38"/>
  <c r="AN1098" i="38"/>
  <c r="W1098" i="38"/>
  <c r="Y1098" i="38"/>
  <c r="F223" i="38"/>
  <c r="F329" i="38"/>
  <c r="H329" i="38"/>
  <c r="J329" i="38"/>
  <c r="L329" i="38"/>
  <c r="N329" i="38"/>
  <c r="P329" i="38"/>
  <c r="AO1098" i="38"/>
  <c r="AQ1098" i="38"/>
  <c r="AS1098" i="38"/>
  <c r="AU1098" i="38"/>
  <c r="AW1098" i="38"/>
  <c r="AY1098" i="38"/>
  <c r="BA1098" i="38"/>
  <c r="BC1098" i="38"/>
  <c r="T1097" i="38"/>
  <c r="V1097" i="38"/>
  <c r="BF1097" i="38"/>
  <c r="BH1097" i="38"/>
  <c r="BJ1097" i="38"/>
  <c r="E1097" i="38"/>
  <c r="S1098" i="38"/>
  <c r="U1098" i="38"/>
  <c r="BE1098" i="38"/>
  <c r="BG1098" i="38"/>
  <c r="BI1098" i="38"/>
  <c r="BK995" i="38"/>
  <c r="BK1098" i="38" s="1"/>
  <c r="E111" i="38"/>
  <c r="R111" i="38"/>
  <c r="R1098" i="38" s="1"/>
  <c r="AB111" i="38"/>
  <c r="AB1098" i="38" s="1"/>
  <c r="E223" i="38"/>
  <c r="E329" i="38"/>
  <c r="G329" i="38"/>
  <c r="I329" i="38"/>
  <c r="K329" i="38"/>
  <c r="M329" i="38"/>
  <c r="O329" i="38"/>
  <c r="I111" i="38"/>
  <c r="I1098" i="38" s="1"/>
  <c r="K111" i="38"/>
  <c r="K1098" i="38" s="1"/>
  <c r="M111" i="38"/>
  <c r="M1098" i="38" s="1"/>
  <c r="O111" i="38"/>
  <c r="O1098" i="38" s="1"/>
  <c r="T111" i="38"/>
  <c r="T1098" i="38" s="1"/>
  <c r="V111" i="38"/>
  <c r="V1098" i="38" s="1"/>
  <c r="BF111" i="38"/>
  <c r="BF1098" i="38" s="1"/>
  <c r="BH111" i="38"/>
  <c r="BH1098" i="38" s="1"/>
  <c r="BJ111" i="38"/>
  <c r="BJ1098" i="38" s="1"/>
  <c r="G111" i="38"/>
  <c r="G1098" i="38" s="1"/>
  <c r="F111" i="38"/>
  <c r="H111" i="38"/>
  <c r="H1098" i="38" s="1"/>
  <c r="J111" i="38"/>
  <c r="J1098" i="38" s="1"/>
  <c r="L111" i="38"/>
  <c r="L1098" i="38" s="1"/>
  <c r="N111" i="38"/>
  <c r="N1098" i="38" s="1"/>
  <c r="P111" i="38"/>
  <c r="P1098" i="38" s="1"/>
  <c r="R589" i="32"/>
  <c r="E589" i="32"/>
  <c r="E1098" i="38" l="1"/>
  <c r="F1098" i="38"/>
  <c r="R499" i="32"/>
  <c r="E499" i="32"/>
  <c r="BK169" i="32" l="1"/>
  <c r="BJ169" i="32"/>
  <c r="BI169" i="32"/>
  <c r="BH169" i="32"/>
  <c r="BG169" i="32"/>
  <c r="BF169" i="32"/>
  <c r="BE169" i="32"/>
  <c r="BD169" i="32"/>
  <c r="BC169" i="32"/>
  <c r="BB169" i="32"/>
  <c r="BA169" i="32"/>
  <c r="AZ169" i="32"/>
  <c r="AY169" i="32"/>
  <c r="AX169" i="32"/>
  <c r="AW169" i="32"/>
  <c r="AV169" i="32"/>
  <c r="AU169" i="32"/>
  <c r="AT169" i="32"/>
  <c r="AS169" i="32"/>
  <c r="AR169" i="32"/>
  <c r="AQ169" i="32"/>
  <c r="AP169" i="32"/>
  <c r="AO169" i="32"/>
  <c r="AN169" i="32"/>
  <c r="AM169" i="32"/>
  <c r="AL169" i="32"/>
  <c r="AK169" i="32"/>
  <c r="AJ169" i="32"/>
  <c r="AI169" i="32"/>
  <c r="AH169" i="32"/>
  <c r="AG169" i="32"/>
  <c r="AF169" i="32"/>
  <c r="AE169" i="32"/>
  <c r="AD169" i="32"/>
  <c r="AC169" i="32"/>
  <c r="AB169" i="32"/>
  <c r="AA169" i="32"/>
  <c r="Z169" i="32"/>
  <c r="Y169" i="32"/>
  <c r="X169" i="32"/>
  <c r="W169" i="32"/>
  <c r="V169" i="32"/>
  <c r="U169" i="32"/>
  <c r="T169" i="32"/>
  <c r="S169" i="32"/>
  <c r="P169" i="32"/>
  <c r="O169" i="32"/>
  <c r="N169" i="32"/>
  <c r="M169" i="32"/>
  <c r="L169" i="32"/>
  <c r="K169" i="32"/>
  <c r="J169" i="32"/>
  <c r="I169" i="32"/>
  <c r="H169" i="32"/>
  <c r="G169" i="32"/>
  <c r="F169" i="32"/>
  <c r="F831" i="32"/>
  <c r="BD724" i="32"/>
  <c r="BC724" i="32"/>
  <c r="BB724" i="32"/>
  <c r="BA724" i="32"/>
  <c r="AZ724" i="32"/>
  <c r="AY724" i="32"/>
  <c r="AX724" i="32"/>
  <c r="AW724" i="32"/>
  <c r="AV724" i="32"/>
  <c r="AU724" i="32"/>
  <c r="AT724" i="32"/>
  <c r="AS724" i="32"/>
  <c r="AR724" i="32"/>
  <c r="AQ724" i="32"/>
  <c r="AP724" i="32"/>
  <c r="AO724" i="32"/>
  <c r="AN724" i="32"/>
  <c r="AM724" i="32"/>
  <c r="AL724" i="32"/>
  <c r="AK724" i="32"/>
  <c r="AJ724" i="32"/>
  <c r="AI724" i="32"/>
  <c r="AH724" i="32"/>
  <c r="AG724" i="32"/>
  <c r="AF724" i="32"/>
  <c r="AE724" i="32"/>
  <c r="AD724" i="32"/>
  <c r="AC724" i="32"/>
  <c r="AB724" i="32"/>
  <c r="AA724" i="32"/>
  <c r="Z724" i="32"/>
  <c r="Y724" i="32"/>
  <c r="X724" i="32"/>
  <c r="W724" i="32"/>
  <c r="BK498" i="32"/>
  <c r="BJ498" i="32"/>
  <c r="BI498" i="32"/>
  <c r="BH498" i="32"/>
  <c r="BG498" i="32"/>
  <c r="BF498" i="32"/>
  <c r="BE498" i="32"/>
  <c r="BD498" i="32"/>
  <c r="BC498" i="32"/>
  <c r="BB498" i="32"/>
  <c r="BA498" i="32"/>
  <c r="AZ498" i="32"/>
  <c r="AY498" i="32"/>
  <c r="AX498" i="32"/>
  <c r="AW498" i="32"/>
  <c r="AV498" i="32"/>
  <c r="AU498" i="32"/>
  <c r="AT498" i="32"/>
  <c r="AS498" i="32"/>
  <c r="AR498" i="32"/>
  <c r="AQ498" i="32"/>
  <c r="AP498" i="32"/>
  <c r="AO498" i="32"/>
  <c r="AN498" i="32"/>
  <c r="AM498" i="32"/>
  <c r="AL498" i="32"/>
  <c r="AK498" i="32"/>
  <c r="AJ498" i="32"/>
  <c r="AI498" i="32"/>
  <c r="AH498" i="32"/>
  <c r="AG498" i="32"/>
  <c r="AF498" i="32"/>
  <c r="AE498" i="32"/>
  <c r="AD498" i="32"/>
  <c r="AC498" i="32"/>
  <c r="AB498" i="32"/>
  <c r="AA498" i="32"/>
  <c r="Z498" i="32"/>
  <c r="Y498" i="32"/>
  <c r="X498" i="32"/>
  <c r="W498" i="32"/>
  <c r="V498" i="32"/>
  <c r="U498" i="32"/>
  <c r="T498" i="32"/>
  <c r="S498" i="32"/>
  <c r="P498" i="32"/>
  <c r="O498" i="32"/>
  <c r="N498" i="32"/>
  <c r="M498" i="32"/>
  <c r="L498" i="32"/>
  <c r="K498" i="32"/>
  <c r="J498" i="32"/>
  <c r="I498" i="32"/>
  <c r="H498" i="32"/>
  <c r="G498" i="32"/>
  <c r="F498" i="32"/>
  <c r="E498" i="32"/>
  <c r="BD428" i="32"/>
  <c r="BC428" i="32"/>
  <c r="BB428" i="32"/>
  <c r="BA428" i="32"/>
  <c r="AZ428" i="32"/>
  <c r="AY428" i="32"/>
  <c r="AX428" i="32"/>
  <c r="AW428" i="32"/>
  <c r="AV428" i="32"/>
  <c r="AU428" i="32"/>
  <c r="AT428" i="32"/>
  <c r="AS428" i="32"/>
  <c r="AR428" i="32"/>
  <c r="AQ428" i="32"/>
  <c r="AP428" i="32"/>
  <c r="AO428" i="32"/>
  <c r="AN428" i="32"/>
  <c r="AM428" i="32"/>
  <c r="AL428" i="32"/>
  <c r="AK428" i="32"/>
  <c r="AJ428" i="32"/>
  <c r="AI428" i="32"/>
  <c r="AH428" i="32"/>
  <c r="AG428" i="32"/>
  <c r="AF428" i="32"/>
  <c r="AE428" i="32"/>
  <c r="AD428" i="32"/>
  <c r="AC428" i="32"/>
  <c r="AB428" i="32"/>
  <c r="AA428" i="32"/>
  <c r="Z428" i="32"/>
  <c r="Y428" i="32"/>
  <c r="X428" i="32"/>
  <c r="W428" i="32"/>
  <c r="Q428" i="32"/>
  <c r="R427" i="32"/>
  <c r="E427" i="32"/>
  <c r="R498" i="32"/>
  <c r="R169" i="32"/>
  <c r="E169" i="32"/>
  <c r="E170" i="32" s="1"/>
  <c r="BK427" i="32"/>
  <c r="BJ427" i="32"/>
  <c r="BI427" i="32"/>
  <c r="BH427" i="32"/>
  <c r="BG427" i="32"/>
  <c r="BF427" i="32"/>
  <c r="BE427" i="32"/>
  <c r="V427" i="32"/>
  <c r="U427" i="32"/>
  <c r="T427" i="32"/>
  <c r="S427" i="32"/>
  <c r="P427" i="32"/>
  <c r="O427" i="32"/>
  <c r="N427" i="32"/>
  <c r="M427" i="32"/>
  <c r="L427" i="32"/>
  <c r="K427" i="32"/>
  <c r="J427" i="32"/>
  <c r="I427" i="32"/>
  <c r="H427" i="32"/>
  <c r="G427" i="32"/>
  <c r="F427" i="32"/>
  <c r="BK831" i="32"/>
  <c r="BJ831" i="32"/>
  <c r="BI831" i="32"/>
  <c r="BH831" i="32"/>
  <c r="BG831" i="32"/>
  <c r="BF831" i="32"/>
  <c r="BE831" i="32"/>
  <c r="V831" i="32"/>
  <c r="U831" i="32"/>
  <c r="T831" i="32"/>
  <c r="S831" i="32"/>
  <c r="R831" i="32"/>
  <c r="P831" i="32"/>
  <c r="O831" i="32"/>
  <c r="N831" i="32"/>
  <c r="M831" i="32"/>
  <c r="L831" i="32"/>
  <c r="K831" i="32"/>
  <c r="J831" i="32"/>
  <c r="I831" i="32"/>
  <c r="H831" i="32"/>
  <c r="G831" i="32"/>
  <c r="E831" i="32"/>
  <c r="BK778" i="32"/>
  <c r="BJ778" i="32"/>
  <c r="BI778" i="32"/>
  <c r="BH778" i="32"/>
  <c r="BG778" i="32"/>
  <c r="BF778" i="32"/>
  <c r="BE778" i="32"/>
  <c r="BD778" i="32"/>
  <c r="BC778" i="32"/>
  <c r="BB778" i="32"/>
  <c r="BA778" i="32"/>
  <c r="AZ778" i="32"/>
  <c r="AY778" i="32"/>
  <c r="AX778" i="32"/>
  <c r="AW778" i="32"/>
  <c r="AV778" i="32"/>
  <c r="AU778" i="32"/>
  <c r="AT778" i="32"/>
  <c r="AS778" i="32"/>
  <c r="AR778" i="32"/>
  <c r="AQ778" i="32"/>
  <c r="AP778" i="32"/>
  <c r="AO778" i="32"/>
  <c r="AN778" i="32"/>
  <c r="AM778" i="32"/>
  <c r="AL778" i="32"/>
  <c r="AK778" i="32"/>
  <c r="AJ778" i="32"/>
  <c r="AI778" i="32"/>
  <c r="AH778" i="32"/>
  <c r="AG778" i="32"/>
  <c r="AF778" i="32"/>
  <c r="AE778" i="32"/>
  <c r="AD778" i="32"/>
  <c r="AC778" i="32"/>
  <c r="AB778" i="32"/>
  <c r="AA778" i="32"/>
  <c r="Z778" i="32"/>
  <c r="Y778" i="32"/>
  <c r="X778" i="32"/>
  <c r="W778" i="32"/>
  <c r="R778" i="32"/>
  <c r="P778" i="32"/>
  <c r="O778" i="32"/>
  <c r="N778" i="32"/>
  <c r="M778" i="32"/>
  <c r="L778" i="32"/>
  <c r="K778" i="32"/>
  <c r="J778" i="32"/>
  <c r="E778" i="32"/>
  <c r="E832" i="32" s="1"/>
  <c r="V773" i="32"/>
  <c r="V778" i="32" s="1"/>
  <c r="V832" i="32" s="1"/>
  <c r="U773" i="32"/>
  <c r="U778" i="32" s="1"/>
  <c r="U832" i="32" s="1"/>
  <c r="T773" i="32"/>
  <c r="T778" i="32" s="1"/>
  <c r="S773" i="32"/>
  <c r="S778" i="32" s="1"/>
  <c r="R773" i="32"/>
  <c r="I773" i="32"/>
  <c r="I778" i="32" s="1"/>
  <c r="H773" i="32"/>
  <c r="H778" i="32" s="1"/>
  <c r="G773" i="32"/>
  <c r="G778" i="32" s="1"/>
  <c r="F773" i="32"/>
  <c r="F778" i="32" s="1"/>
  <c r="F832" i="32" s="1"/>
  <c r="E773" i="32"/>
  <c r="BK751" i="32"/>
  <c r="BJ751" i="32"/>
  <c r="BI751" i="32"/>
  <c r="BH751" i="32"/>
  <c r="BG751" i="32"/>
  <c r="BF751" i="32"/>
  <c r="BE751" i="32"/>
  <c r="BD751" i="32"/>
  <c r="BC751" i="32"/>
  <c r="BB751" i="32"/>
  <c r="BA751" i="32"/>
  <c r="AZ751" i="32"/>
  <c r="AY751" i="32"/>
  <c r="AX751" i="32"/>
  <c r="AW751" i="32"/>
  <c r="AV751" i="32"/>
  <c r="AU751" i="32"/>
  <c r="AT751" i="32"/>
  <c r="AS751" i="32"/>
  <c r="AR751" i="32"/>
  <c r="AQ751" i="32"/>
  <c r="AP751" i="32"/>
  <c r="AO751" i="32"/>
  <c r="AN751" i="32"/>
  <c r="AM751" i="32"/>
  <c r="AL751" i="32"/>
  <c r="AK751" i="32"/>
  <c r="AJ751" i="32"/>
  <c r="AI751" i="32"/>
  <c r="AH751" i="32"/>
  <c r="AG751" i="32"/>
  <c r="AF751" i="32"/>
  <c r="AE751" i="32"/>
  <c r="AD751" i="32"/>
  <c r="AC751" i="32"/>
  <c r="AB751" i="32"/>
  <c r="AA751" i="32"/>
  <c r="Z751" i="32"/>
  <c r="Y751" i="32"/>
  <c r="X751" i="32"/>
  <c r="W751" i="32"/>
  <c r="V751" i="32"/>
  <c r="U751" i="32"/>
  <c r="T751" i="32"/>
  <c r="S751" i="32"/>
  <c r="P751" i="32"/>
  <c r="O751" i="32"/>
  <c r="N751" i="32"/>
  <c r="M751" i="32"/>
  <c r="L751" i="32"/>
  <c r="K751" i="32"/>
  <c r="J751" i="32"/>
  <c r="I751" i="32"/>
  <c r="H751" i="32"/>
  <c r="G751" i="32"/>
  <c r="F751" i="32"/>
  <c r="BK667" i="32"/>
  <c r="BJ667" i="32"/>
  <c r="BI667" i="32"/>
  <c r="BH667" i="32"/>
  <c r="BG667" i="32"/>
  <c r="BF667" i="32"/>
  <c r="BE667" i="32"/>
  <c r="V667" i="32"/>
  <c r="U667" i="32"/>
  <c r="T667" i="32"/>
  <c r="S667" i="32"/>
  <c r="R667" i="32"/>
  <c r="P667" i="32"/>
  <c r="O667" i="32"/>
  <c r="N667" i="32"/>
  <c r="M667" i="32"/>
  <c r="L667" i="32"/>
  <c r="K667" i="32"/>
  <c r="J667" i="32"/>
  <c r="I667" i="32"/>
  <c r="H667" i="32"/>
  <c r="G667" i="32"/>
  <c r="F667" i="32"/>
  <c r="E667" i="32"/>
  <c r="BK589" i="32"/>
  <c r="BJ589" i="32"/>
  <c r="BI589" i="32"/>
  <c r="BH589" i="32"/>
  <c r="BG589" i="32"/>
  <c r="BF589" i="32"/>
  <c r="BE589" i="32"/>
  <c r="BD589" i="32"/>
  <c r="BC589" i="32"/>
  <c r="BB589" i="32"/>
  <c r="BA589" i="32"/>
  <c r="AZ589" i="32"/>
  <c r="AY589" i="32"/>
  <c r="AX589" i="32"/>
  <c r="AW589" i="32"/>
  <c r="AV589" i="32"/>
  <c r="AU589" i="32"/>
  <c r="AT589" i="32"/>
  <c r="AS589" i="32"/>
  <c r="AR589" i="32"/>
  <c r="AQ589" i="32"/>
  <c r="AP589" i="32"/>
  <c r="AO589" i="32"/>
  <c r="AN589" i="32"/>
  <c r="AM589" i="32"/>
  <c r="AL589" i="32"/>
  <c r="AK589" i="32"/>
  <c r="AJ589" i="32"/>
  <c r="AI589" i="32"/>
  <c r="AH589" i="32"/>
  <c r="AG589" i="32"/>
  <c r="AF589" i="32"/>
  <c r="AE589" i="32"/>
  <c r="AD589" i="32"/>
  <c r="AC589" i="32"/>
  <c r="AB589" i="32"/>
  <c r="AA589" i="32"/>
  <c r="Z589" i="32"/>
  <c r="Y589" i="32"/>
  <c r="X589" i="32"/>
  <c r="W589" i="32"/>
  <c r="V589" i="32"/>
  <c r="U589" i="32"/>
  <c r="T589" i="32"/>
  <c r="S589" i="32"/>
  <c r="P589" i="32"/>
  <c r="O589" i="32"/>
  <c r="N589" i="32"/>
  <c r="M589" i="32"/>
  <c r="L589" i="32"/>
  <c r="K589" i="32"/>
  <c r="J589" i="32"/>
  <c r="I589" i="32"/>
  <c r="H589" i="32"/>
  <c r="G589" i="32"/>
  <c r="F589" i="32"/>
  <c r="BK590" i="32"/>
  <c r="BJ590" i="32"/>
  <c r="BI590" i="32"/>
  <c r="BH590" i="32"/>
  <c r="BG590" i="32"/>
  <c r="BF590" i="32"/>
  <c r="BE590" i="32"/>
  <c r="V590" i="32"/>
  <c r="U590" i="32"/>
  <c r="T590" i="32"/>
  <c r="S590" i="32"/>
  <c r="BK440" i="32"/>
  <c r="BJ440" i="32"/>
  <c r="BI440" i="32"/>
  <c r="BH440" i="32"/>
  <c r="BG440" i="32"/>
  <c r="BF440" i="32"/>
  <c r="BE440" i="32"/>
  <c r="V440" i="32"/>
  <c r="U440" i="32"/>
  <c r="T440" i="32"/>
  <c r="S440" i="32"/>
  <c r="R440" i="32"/>
  <c r="P440" i="32"/>
  <c r="O440" i="32"/>
  <c r="N440" i="32"/>
  <c r="M440" i="32"/>
  <c r="L440" i="32"/>
  <c r="K440" i="32"/>
  <c r="J440" i="32"/>
  <c r="I440" i="32"/>
  <c r="H440" i="32"/>
  <c r="G440" i="32"/>
  <c r="F440" i="32"/>
  <c r="E440" i="32"/>
  <c r="BK407" i="32"/>
  <c r="BJ407" i="32"/>
  <c r="BI407" i="32"/>
  <c r="BH407" i="32"/>
  <c r="BG407" i="32"/>
  <c r="BF407" i="32"/>
  <c r="BE407" i="32"/>
  <c r="V407" i="32"/>
  <c r="U407" i="32"/>
  <c r="T407" i="32"/>
  <c r="S407" i="32"/>
  <c r="R407" i="32"/>
  <c r="P407" i="32"/>
  <c r="O407" i="32"/>
  <c r="N407" i="32"/>
  <c r="M407" i="32"/>
  <c r="L407" i="32"/>
  <c r="K407" i="32"/>
  <c r="J407" i="32"/>
  <c r="I407" i="32"/>
  <c r="H407" i="32"/>
  <c r="G407" i="32"/>
  <c r="F407" i="32"/>
  <c r="BK350" i="32"/>
  <c r="BJ350" i="32"/>
  <c r="BI350" i="32"/>
  <c r="BH350" i="32"/>
  <c r="BG350" i="32"/>
  <c r="BF350" i="32"/>
  <c r="BE350" i="32"/>
  <c r="V350" i="32"/>
  <c r="U350" i="32"/>
  <c r="T350" i="32"/>
  <c r="S350" i="32"/>
  <c r="R350" i="32"/>
  <c r="P350" i="32"/>
  <c r="O350" i="32"/>
  <c r="N350" i="32"/>
  <c r="M350" i="32"/>
  <c r="L350" i="32"/>
  <c r="K350" i="32"/>
  <c r="J350" i="32"/>
  <c r="I350" i="32"/>
  <c r="H350" i="32"/>
  <c r="G350" i="32"/>
  <c r="F350" i="32"/>
  <c r="E350" i="32"/>
  <c r="BK258" i="32"/>
  <c r="BJ258" i="32"/>
  <c r="BI258" i="32"/>
  <c r="BH258" i="32"/>
  <c r="BG258" i="32"/>
  <c r="BF258" i="32"/>
  <c r="BE258" i="32"/>
  <c r="V258" i="32"/>
  <c r="U258" i="32"/>
  <c r="T258" i="32"/>
  <c r="S258" i="32"/>
  <c r="R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BK238" i="32"/>
  <c r="BJ238" i="32"/>
  <c r="BI238" i="32"/>
  <c r="BH238" i="32"/>
  <c r="BG238" i="32"/>
  <c r="BF238" i="32"/>
  <c r="BE238" i="32"/>
  <c r="V238" i="32"/>
  <c r="U238" i="32"/>
  <c r="T238" i="32"/>
  <c r="S238" i="32"/>
  <c r="P238" i="32"/>
  <c r="O238" i="32"/>
  <c r="N238" i="32"/>
  <c r="M238" i="32"/>
  <c r="L238" i="32"/>
  <c r="K238" i="32"/>
  <c r="J238" i="32"/>
  <c r="I238" i="32"/>
  <c r="H238" i="32"/>
  <c r="G238" i="32"/>
  <c r="F238" i="32"/>
  <c r="BK194" i="32"/>
  <c r="BK259" i="32" s="1"/>
  <c r="BJ194" i="32"/>
  <c r="BJ259" i="32" s="1"/>
  <c r="BI194" i="32"/>
  <c r="BI259" i="32" s="1"/>
  <c r="BH194" i="32"/>
  <c r="BH259" i="32" s="1"/>
  <c r="BG194" i="32"/>
  <c r="BG259" i="32" s="1"/>
  <c r="BF194" i="32"/>
  <c r="BF259" i="32" s="1"/>
  <c r="BE194" i="32"/>
  <c r="BE259" i="32" s="1"/>
  <c r="V194" i="32"/>
  <c r="V259" i="32" s="1"/>
  <c r="U194" i="32"/>
  <c r="U259" i="32" s="1"/>
  <c r="T194" i="32"/>
  <c r="T259" i="32" s="1"/>
  <c r="S194" i="32"/>
  <c r="S259" i="32" s="1"/>
  <c r="R194" i="32"/>
  <c r="R259" i="32" s="1"/>
  <c r="Q194" i="32"/>
  <c r="P194" i="32"/>
  <c r="O194" i="32"/>
  <c r="O259" i="32" s="1"/>
  <c r="N194" i="32"/>
  <c r="M194" i="32"/>
  <c r="M259" i="32" s="1"/>
  <c r="L194" i="32"/>
  <c r="K194" i="32"/>
  <c r="K259" i="32" s="1"/>
  <c r="J194" i="32"/>
  <c r="I194" i="32"/>
  <c r="I259" i="32" s="1"/>
  <c r="H194" i="32"/>
  <c r="G194" i="32"/>
  <c r="G259" i="32" s="1"/>
  <c r="F194" i="32"/>
  <c r="E194" i="32"/>
  <c r="E259" i="32" s="1"/>
  <c r="BK150" i="32"/>
  <c r="BJ150" i="32"/>
  <c r="BI150" i="32"/>
  <c r="BH150" i="32"/>
  <c r="BG150" i="32"/>
  <c r="BF150" i="32"/>
  <c r="BE150" i="32"/>
  <c r="V150" i="32"/>
  <c r="U150" i="32"/>
  <c r="T150" i="32"/>
  <c r="P150" i="32"/>
  <c r="O150" i="32"/>
  <c r="N150" i="32"/>
  <c r="M150" i="32"/>
  <c r="L150" i="32"/>
  <c r="K150" i="32"/>
  <c r="J150" i="32"/>
  <c r="I150" i="32"/>
  <c r="H150" i="32"/>
  <c r="G150" i="32"/>
  <c r="R71" i="32"/>
  <c r="R94" i="32" s="1"/>
  <c r="E71" i="32"/>
  <c r="E94" i="32" s="1"/>
  <c r="F259" i="32" l="1"/>
  <c r="H259" i="32"/>
  <c r="J259" i="32"/>
  <c r="L259" i="32"/>
  <c r="N259" i="32"/>
  <c r="P259" i="32"/>
  <c r="BH170" i="32"/>
  <c r="E428" i="32"/>
  <c r="G428" i="32"/>
  <c r="K428" i="32"/>
  <c r="O428" i="32"/>
  <c r="U428" i="32"/>
  <c r="BG428" i="32"/>
  <c r="BK428" i="32"/>
  <c r="BE170" i="32"/>
  <c r="K752" i="32"/>
  <c r="S170" i="32"/>
  <c r="U170" i="32"/>
  <c r="BG170" i="32"/>
  <c r="BI170" i="32"/>
  <c r="BK170" i="32"/>
  <c r="F428" i="32"/>
  <c r="H428" i="32"/>
  <c r="J428" i="32"/>
  <c r="L428" i="32"/>
  <c r="N428" i="32"/>
  <c r="P428" i="32"/>
  <c r="BJ428" i="32"/>
  <c r="K499" i="32"/>
  <c r="M499" i="32"/>
  <c r="O499" i="32"/>
  <c r="R590" i="32"/>
  <c r="G752" i="32"/>
  <c r="O752" i="32"/>
  <c r="T752" i="32"/>
  <c r="V752" i="32"/>
  <c r="BF752" i="32"/>
  <c r="BH752" i="32"/>
  <c r="BJ752" i="32"/>
  <c r="I428" i="32"/>
  <c r="M428" i="32"/>
  <c r="M752" i="32"/>
  <c r="G499" i="32"/>
  <c r="F170" i="32"/>
  <c r="H170" i="32"/>
  <c r="J170" i="32"/>
  <c r="L170" i="32"/>
  <c r="N170" i="32"/>
  <c r="P170" i="32"/>
  <c r="T170" i="32"/>
  <c r="V170" i="32"/>
  <c r="BF170" i="32"/>
  <c r="BJ170" i="32"/>
  <c r="T428" i="32"/>
  <c r="V428" i="32"/>
  <c r="BF428" i="32"/>
  <c r="BH428" i="32"/>
  <c r="S428" i="32"/>
  <c r="BE428" i="32"/>
  <c r="BI428" i="32"/>
  <c r="F499" i="32"/>
  <c r="H499" i="32"/>
  <c r="J499" i="32"/>
  <c r="L499" i="32"/>
  <c r="N499" i="32"/>
  <c r="P499" i="32"/>
  <c r="S499" i="32"/>
  <c r="U499" i="32"/>
  <c r="BE499" i="32"/>
  <c r="BG499" i="32"/>
  <c r="BI499" i="32"/>
  <c r="BK499" i="32"/>
  <c r="F590" i="32"/>
  <c r="H590" i="32"/>
  <c r="J590" i="32"/>
  <c r="L590" i="32"/>
  <c r="N590" i="32"/>
  <c r="P590" i="32"/>
  <c r="F752" i="32"/>
  <c r="H752" i="32"/>
  <c r="J752" i="32"/>
  <c r="L752" i="32"/>
  <c r="N752" i="32"/>
  <c r="P752" i="32"/>
  <c r="S752" i="32"/>
  <c r="U752" i="32"/>
  <c r="BE752" i="32"/>
  <c r="BG752" i="32"/>
  <c r="BI752" i="32"/>
  <c r="BK752" i="32"/>
  <c r="R752" i="32"/>
  <c r="I752" i="32"/>
  <c r="H832" i="32"/>
  <c r="G170" i="32"/>
  <c r="I170" i="32"/>
  <c r="K170" i="32"/>
  <c r="M170" i="32"/>
  <c r="O170" i="32"/>
  <c r="R428" i="32"/>
  <c r="I499" i="32"/>
  <c r="T499" i="32"/>
  <c r="V499" i="32"/>
  <c r="BF499" i="32"/>
  <c r="BH499" i="32"/>
  <c r="BJ499" i="32"/>
  <c r="E590" i="32"/>
  <c r="G590" i="32"/>
  <c r="I590" i="32"/>
  <c r="K590" i="32"/>
  <c r="M590" i="32"/>
  <c r="O590" i="32"/>
  <c r="E752" i="32"/>
  <c r="G832" i="32"/>
  <c r="I832" i="32"/>
  <c r="S832" i="32"/>
  <c r="J832" i="32"/>
  <c r="L832" i="32"/>
  <c r="N832" i="32"/>
  <c r="P832" i="32"/>
  <c r="BE832" i="32"/>
  <c r="BG832" i="32"/>
  <c r="BI832" i="32"/>
  <c r="BK832" i="32"/>
  <c r="T832" i="32"/>
  <c r="K832" i="32"/>
  <c r="M832" i="32"/>
  <c r="O832" i="32"/>
  <c r="R832" i="32"/>
  <c r="BF832" i="32"/>
  <c r="BH832" i="32"/>
  <c r="BJ832" i="32"/>
  <c r="R170" i="32"/>
  <c r="U833" i="32" l="1"/>
  <c r="H833" i="32"/>
  <c r="T833" i="32"/>
  <c r="BH833" i="32"/>
  <c r="P833" i="32"/>
  <c r="I833" i="32"/>
  <c r="O833" i="32"/>
  <c r="BK833" i="32"/>
  <c r="BG833" i="32"/>
  <c r="L833" i="32"/>
  <c r="M833" i="32"/>
  <c r="BF833" i="32"/>
  <c r="S833" i="32"/>
  <c r="BE833" i="32"/>
  <c r="F833" i="32"/>
  <c r="BJ833" i="32"/>
  <c r="BI833" i="32"/>
  <c r="N833" i="32"/>
  <c r="J833" i="32"/>
  <c r="E833" i="32"/>
  <c r="V833" i="32"/>
  <c r="R833" i="32"/>
  <c r="K833" i="32"/>
  <c r="G833" i="32"/>
</calcChain>
</file>

<file path=xl/sharedStrings.xml><?xml version="1.0" encoding="utf-8"?>
<sst xmlns="http://schemas.openxmlformats.org/spreadsheetml/2006/main" count="3042" uniqueCount="416">
  <si>
    <t>нетто г</t>
  </si>
  <si>
    <t>Наименование сырья</t>
  </si>
  <si>
    <t>брутто г</t>
  </si>
  <si>
    <t>белки</t>
  </si>
  <si>
    <t>жиры</t>
  </si>
  <si>
    <t>эн.цен.</t>
  </si>
  <si>
    <t>сахар</t>
  </si>
  <si>
    <t>томатная паста</t>
  </si>
  <si>
    <t>соль</t>
  </si>
  <si>
    <t>чай заварка</t>
  </si>
  <si>
    <t>Хлеб пшеничный</t>
  </si>
  <si>
    <t>хлеб пшеничный</t>
  </si>
  <si>
    <t xml:space="preserve">масло сливочное </t>
  </si>
  <si>
    <t>ЗАВТРАК</t>
  </si>
  <si>
    <t>10 ЧАСОВ</t>
  </si>
  <si>
    <t>ИТОГО</t>
  </si>
  <si>
    <t>ОБЕД</t>
  </si>
  <si>
    <t>горох лущеный</t>
  </si>
  <si>
    <t>лук репчатый</t>
  </si>
  <si>
    <t>масло растительное</t>
  </si>
  <si>
    <t>томат.паста</t>
  </si>
  <si>
    <t>мука пшеничная</t>
  </si>
  <si>
    <t>сухофрукты</t>
  </si>
  <si>
    <t>Хлеб ржаной</t>
  </si>
  <si>
    <t>ПОЛДНИК</t>
  </si>
  <si>
    <t>молоко</t>
  </si>
  <si>
    <t>ВТОРОЙ ДЕНЬ</t>
  </si>
  <si>
    <t xml:space="preserve">сахар </t>
  </si>
  <si>
    <t>масло сливочное</t>
  </si>
  <si>
    <t>капуста свежая</t>
  </si>
  <si>
    <t>ТРЕТИЙ ДЕНЬ</t>
  </si>
  <si>
    <t>сметана</t>
  </si>
  <si>
    <t>рис</t>
  </si>
  <si>
    <t>крупа манная</t>
  </si>
  <si>
    <t>яйца</t>
  </si>
  <si>
    <t>творог</t>
  </si>
  <si>
    <t>ЧЕТВЕРТЫЙ ДЕНЬ</t>
  </si>
  <si>
    <t>ПЯТЫЙ ДЕНЬ</t>
  </si>
  <si>
    <t>Котлета рубленая из птицы</t>
  </si>
  <si>
    <t>хлеб</t>
  </si>
  <si>
    <t>ШЕСТОЙ ДЕНЬ</t>
  </si>
  <si>
    <t>СЕДЬМОЙ ДЕНЬ</t>
  </si>
  <si>
    <t>ВОСЬМОЙ ДЕНЬ</t>
  </si>
  <si>
    <t>ЯСЛИ</t>
  </si>
  <si>
    <t>САД</t>
  </si>
  <si>
    <t>дрожжи сухие</t>
  </si>
  <si>
    <t>крупа рисовая</t>
  </si>
  <si>
    <t>ДЕВЯТЫЙ ДЕНЬ</t>
  </si>
  <si>
    <t>морковь</t>
  </si>
  <si>
    <t>ДЕСЯТЫЙ ДЕНЬ</t>
  </si>
  <si>
    <t>крупа гречневая</t>
  </si>
  <si>
    <t>сухари панировочные</t>
  </si>
  <si>
    <t>Щи из свежей капусты</t>
  </si>
  <si>
    <t>Суп картофельный с</t>
  </si>
  <si>
    <t>яйцо</t>
  </si>
  <si>
    <t>ПРИМЕРНОЕ ДЕСЯТИДНЕВНОЕ МЕНЮ</t>
  </si>
  <si>
    <t>для питания детей  в возрасте от 1,5 до 7 лет,</t>
  </si>
  <si>
    <t>посещающих ДОУ Изобильненского района</t>
  </si>
  <si>
    <t>Разработано на основании "Сборника рецептур блюд и кулинарных изделий"</t>
  </si>
  <si>
    <t>Борщ со свежей капустой</t>
  </si>
  <si>
    <r>
      <t>углев</t>
    </r>
    <r>
      <rPr>
        <b/>
        <sz val="12"/>
        <rFont val="Calibri"/>
        <family val="2"/>
        <charset val="204"/>
      </rPr>
      <t>.</t>
    </r>
  </si>
  <si>
    <t>вода</t>
  </si>
  <si>
    <t xml:space="preserve">Суп молочный с гречневой </t>
  </si>
  <si>
    <t>картофель</t>
  </si>
  <si>
    <t xml:space="preserve">картофель </t>
  </si>
  <si>
    <t xml:space="preserve">морковь </t>
  </si>
  <si>
    <t>свекла</t>
  </si>
  <si>
    <t>Тефтели из говядины</t>
  </si>
  <si>
    <t>минтай потр.без головы</t>
  </si>
  <si>
    <t>Каша молочная жидкая</t>
  </si>
  <si>
    <t>ПЕРВЫЙ ДЕНЬ</t>
  </si>
  <si>
    <t>кофейный напиток</t>
  </si>
  <si>
    <t>Кофейный напиток с молоком</t>
  </si>
  <si>
    <t>пшено</t>
  </si>
  <si>
    <t>150/8</t>
  </si>
  <si>
    <t>200/10</t>
  </si>
  <si>
    <t>Каша жидкая молочная</t>
  </si>
  <si>
    <t xml:space="preserve">чай  </t>
  </si>
  <si>
    <t>60/50</t>
  </si>
  <si>
    <t>80/70</t>
  </si>
  <si>
    <t>соус смет.с томатом №331</t>
  </si>
  <si>
    <t>Суп молочный с пшеном</t>
  </si>
  <si>
    <t>Каша молочная вязкая</t>
  </si>
  <si>
    <t>Запеканка из творога</t>
  </si>
  <si>
    <t>2-ой вариант №279 М.</t>
  </si>
  <si>
    <t>150/5</t>
  </si>
  <si>
    <t>1 шт.</t>
  </si>
  <si>
    <t xml:space="preserve">Яйцо вареное №575 </t>
  </si>
  <si>
    <t>сметана к первому блюду</t>
  </si>
  <si>
    <t>Каша вязкая молочная</t>
  </si>
  <si>
    <t>крупа пшено</t>
  </si>
  <si>
    <t>Каша гречневая рассыпчатая</t>
  </si>
  <si>
    <t>молоко сгущенное</t>
  </si>
  <si>
    <t>с маслом</t>
  </si>
  <si>
    <t>60/64*</t>
  </si>
  <si>
    <t>16/17*</t>
  </si>
  <si>
    <t xml:space="preserve">кисель </t>
  </si>
  <si>
    <t>40/43*</t>
  </si>
  <si>
    <t>24/26*</t>
  </si>
  <si>
    <t>Рассольник ленинградский</t>
  </si>
  <si>
    <t>крупа перловая</t>
  </si>
  <si>
    <t>0,04шт</t>
  </si>
  <si>
    <t>10 часов</t>
  </si>
  <si>
    <t>манная с маслом №181 М.</t>
  </si>
  <si>
    <t>с 10 -ти часовым режимом функционирования.</t>
  </si>
  <si>
    <t xml:space="preserve">Фрукты </t>
  </si>
  <si>
    <t>геркулесовая с маслом</t>
  </si>
  <si>
    <t>"Геркулес"</t>
  </si>
  <si>
    <t>яйцо для смазки</t>
  </si>
  <si>
    <t>составила технолог                                           /Шубенок О.Д./</t>
  </si>
  <si>
    <t>масло растит</t>
  </si>
  <si>
    <t>250/5</t>
  </si>
  <si>
    <t>мука на подпыл</t>
  </si>
  <si>
    <t>натрий двууглекислый</t>
  </si>
  <si>
    <t>100/20</t>
  </si>
  <si>
    <t>Макаронные изделия</t>
  </si>
  <si>
    <t>Сан пин для ДОУ 2.4.1.3049-13</t>
  </si>
  <si>
    <t>Печенье</t>
  </si>
  <si>
    <t>Среднее значение за период</t>
  </si>
  <si>
    <t>100/115*</t>
  </si>
  <si>
    <t>куры бролерные 1 кат.</t>
  </si>
  <si>
    <t xml:space="preserve">Компот из смеси сухофруктов </t>
  </si>
  <si>
    <t>какао-порошок</t>
  </si>
  <si>
    <t>26,7/32,*</t>
  </si>
  <si>
    <t>66,7/72*</t>
  </si>
  <si>
    <t>Коржики молочные №456 М.</t>
  </si>
  <si>
    <t>Молоко кипяченое №385 М.</t>
  </si>
  <si>
    <t>40/44*</t>
  </si>
  <si>
    <t>горошек зеленый консервир.</t>
  </si>
  <si>
    <t xml:space="preserve"> №182 М.</t>
  </si>
  <si>
    <t>с морковью №224</t>
  </si>
  <si>
    <t>с ячневой крупой, с маслом№182 М</t>
  </si>
  <si>
    <t>Масло сливочное.</t>
  </si>
  <si>
    <t>Ряженка №386 М.</t>
  </si>
  <si>
    <t>вермишель</t>
  </si>
  <si>
    <t>Суп картофельный с вермешелью</t>
  </si>
  <si>
    <t>Бутерброд с сыром №4 М.</t>
  </si>
  <si>
    <t>Сыр Российский</t>
  </si>
  <si>
    <t>Кисель  №383М.</t>
  </si>
  <si>
    <t>№ 395  М.</t>
  </si>
  <si>
    <t>Бутерброд с маслом сливочным №1 М.</t>
  </si>
  <si>
    <t xml:space="preserve"> №82.М.</t>
  </si>
  <si>
    <t xml:space="preserve">Вода или бульон </t>
  </si>
  <si>
    <t>вода или бульон</t>
  </si>
  <si>
    <t>№ 376 М.</t>
  </si>
  <si>
    <t>1/10шт</t>
  </si>
  <si>
    <t>итого завтрак</t>
  </si>
  <si>
    <t>итого обед</t>
  </si>
  <si>
    <t>итого полдник</t>
  </si>
  <si>
    <t>ИТОГО за день :</t>
  </si>
  <si>
    <t>№ 94  М.</t>
  </si>
  <si>
    <t xml:space="preserve">     ЗАВТРАК</t>
  </si>
  <si>
    <t>Какао с молоком № 397 М.</t>
  </si>
  <si>
    <t>Чай с сахаром № 392 М.</t>
  </si>
  <si>
    <t>180/10</t>
  </si>
  <si>
    <t>150/7</t>
  </si>
  <si>
    <t>№165 М.</t>
  </si>
  <si>
    <t>Чай с молоком №394 М.</t>
  </si>
  <si>
    <t xml:space="preserve">бобовыми №81М. </t>
  </si>
  <si>
    <t>растительное</t>
  </si>
  <si>
    <t xml:space="preserve"> вода или бульон</t>
  </si>
  <si>
    <t>томат паста</t>
  </si>
  <si>
    <t>соус сметанный с томатом №355 М.</t>
  </si>
  <si>
    <t xml:space="preserve">Макароные изделия отварные </t>
  </si>
  <si>
    <t>с маслом сливочным №205 М.</t>
  </si>
  <si>
    <t>крупой №94  М.</t>
  </si>
  <si>
    <t>печенье</t>
  </si>
  <si>
    <t>Сок фруктовый № 399 М</t>
  </si>
  <si>
    <t xml:space="preserve">Плов из птицы №304 М. </t>
  </si>
  <si>
    <t>60/100</t>
  </si>
  <si>
    <t>80/130</t>
  </si>
  <si>
    <t>и картофелем со смет.№57 М.</t>
  </si>
  <si>
    <t>№305 М.</t>
  </si>
  <si>
    <t>филе птицы (п/ф)</t>
  </si>
  <si>
    <t>капуста белокачанная</t>
  </si>
  <si>
    <t>Фарш творожный№504</t>
  </si>
  <si>
    <t>0,03шт</t>
  </si>
  <si>
    <t>№238</t>
  </si>
  <si>
    <t>из риса и пшена №181 М.</t>
  </si>
  <si>
    <t>с картофелем . №67 М.</t>
  </si>
  <si>
    <t>Птица,тушеная в соусе с овощами.№302 М.</t>
  </si>
  <si>
    <t>30/150</t>
  </si>
  <si>
    <t>40/190</t>
  </si>
  <si>
    <t>Картофель отварной №318 М.</t>
  </si>
  <si>
    <t>120/116*</t>
  </si>
  <si>
    <t>133/129*</t>
  </si>
  <si>
    <t>Итого завтрак</t>
  </si>
  <si>
    <t>ИТОГО ОБЕД</t>
  </si>
  <si>
    <t>ИТОГО ПОЛДНИК</t>
  </si>
  <si>
    <t>ИТОГО ЗА ДЕНЬ</t>
  </si>
  <si>
    <t>ИТОГО ЗАВТРАК</t>
  </si>
  <si>
    <t>ИТОГО ЗАДЕНЬ</t>
  </si>
  <si>
    <t>ванилин</t>
  </si>
  <si>
    <t>сад</t>
  </si>
  <si>
    <t>картофель , молодой картоф.*</t>
  </si>
  <si>
    <t>говядина (котлетное мясо)</t>
  </si>
  <si>
    <t>Икра кабачковая(консервы)ПР.</t>
  </si>
  <si>
    <t>Куры 1 кат</t>
  </si>
  <si>
    <t>5/7шт</t>
  </si>
  <si>
    <t xml:space="preserve">Na </t>
  </si>
  <si>
    <t>K</t>
  </si>
  <si>
    <t>Ca</t>
  </si>
  <si>
    <t>Mg</t>
  </si>
  <si>
    <t>P</t>
  </si>
  <si>
    <t>Fe</t>
  </si>
  <si>
    <t>Минеральные вещества</t>
  </si>
  <si>
    <t>Витамины</t>
  </si>
  <si>
    <t>А</t>
  </si>
  <si>
    <t>Кар</t>
  </si>
  <si>
    <t>ТЭ</t>
  </si>
  <si>
    <t>В1</t>
  </si>
  <si>
    <t xml:space="preserve">В2 </t>
  </si>
  <si>
    <t>РР</t>
  </si>
  <si>
    <t>С</t>
  </si>
  <si>
    <t>масло сливочное №6 М</t>
  </si>
  <si>
    <t xml:space="preserve">Яйцо вареное №213М. </t>
  </si>
  <si>
    <t>200/8</t>
  </si>
  <si>
    <t>35/30</t>
  </si>
  <si>
    <t xml:space="preserve"> №185 М.</t>
  </si>
  <si>
    <t>2-ой вариант №287 М.</t>
  </si>
  <si>
    <t>соус смет.с томатом №354 М.</t>
  </si>
  <si>
    <t>из риса и пшена №168 М.</t>
  </si>
  <si>
    <t>Издательство "Де Ли принт" г. Москва 2012г сост. М.П.Могильный</t>
  </si>
  <si>
    <t xml:space="preserve">Пирожки печеные </t>
  </si>
  <si>
    <t>для теста:</t>
  </si>
  <si>
    <t xml:space="preserve">мука </t>
  </si>
  <si>
    <t xml:space="preserve">яйцо  </t>
  </si>
  <si>
    <t>масло растит.для смазки</t>
  </si>
  <si>
    <t>масло сливочное( ГОСТ 52969-08)</t>
  </si>
  <si>
    <t>Сыр Российский 50% жир ГОСТ 52972-2008</t>
  </si>
  <si>
    <t>сметана(15% ГОСТ  Р 52092-03)</t>
  </si>
  <si>
    <t>№ 372М.</t>
  </si>
  <si>
    <t>повидло или джем</t>
  </si>
  <si>
    <t>из дрожевого теста№405, 406 М.</t>
  </si>
  <si>
    <t>Тефтели из говядины и свинины не жир</t>
  </si>
  <si>
    <t xml:space="preserve">                                          Наименование сырья</t>
  </si>
  <si>
    <t>Чай с сахаром №392 М.</t>
  </si>
  <si>
    <t>Пюре картофельное №321 М.</t>
  </si>
  <si>
    <t>130/137</t>
  </si>
  <si>
    <t>171/180</t>
  </si>
  <si>
    <t xml:space="preserve">                                                молоко</t>
  </si>
  <si>
    <t>0,1шт</t>
  </si>
  <si>
    <t>Кефир №401 м.</t>
  </si>
  <si>
    <t>манная с маслом №185М.</t>
  </si>
  <si>
    <t>Суп картофельный с рисом</t>
  </si>
  <si>
    <t>Котлета,шнищель, биточки из мяса</t>
  </si>
  <si>
    <t>№282 М.</t>
  </si>
  <si>
    <t>говядина б/к( котлетное мясо)</t>
  </si>
  <si>
    <t xml:space="preserve">                            лук репчатый</t>
  </si>
  <si>
    <t>масло растительноеное</t>
  </si>
  <si>
    <t>соус сметанный с томатоми луком №357 М.</t>
  </si>
  <si>
    <t xml:space="preserve">сметана </t>
  </si>
  <si>
    <t>Суп картофельный с бобовыми</t>
  </si>
  <si>
    <t>№81 М.</t>
  </si>
  <si>
    <t xml:space="preserve">                          масло растительное</t>
  </si>
  <si>
    <t>1/11шт</t>
  </si>
  <si>
    <t>фарш: картофельный с луком №503</t>
  </si>
  <si>
    <t>29/31*</t>
  </si>
  <si>
    <t>масло растительноедля смазки прот.</t>
  </si>
  <si>
    <t>яйцо  для смазки</t>
  </si>
  <si>
    <t>с рисовой крупой, с маслом№174 М</t>
  </si>
  <si>
    <t>рисовая крупа</t>
  </si>
  <si>
    <t>ячневая крупа</t>
  </si>
  <si>
    <t>Бутерброд с повидлом №3 М.</t>
  </si>
  <si>
    <t>повидло фруктовое</t>
  </si>
  <si>
    <t>№76М</t>
  </si>
  <si>
    <t>100/110*</t>
  </si>
  <si>
    <t xml:space="preserve">                                                                              огурцы консервированные</t>
  </si>
  <si>
    <t xml:space="preserve"> вода </t>
  </si>
  <si>
    <t>Ватрушка</t>
  </si>
  <si>
    <t>с творогом  №458М</t>
  </si>
  <si>
    <t>0,05</t>
  </si>
  <si>
    <t>Фарш творожный №504:</t>
  </si>
  <si>
    <t>Творог</t>
  </si>
  <si>
    <t>0,04</t>
  </si>
  <si>
    <t xml:space="preserve">Суп молочный с макаронными  </t>
  </si>
  <si>
    <t>изделиями №93  М.</t>
  </si>
  <si>
    <t>капуста св. белокочанная</t>
  </si>
  <si>
    <t>молоко кипечен №400</t>
  </si>
  <si>
    <t xml:space="preserve">Котлеты рыбные </t>
  </si>
  <si>
    <t>любительские №256 М.</t>
  </si>
  <si>
    <t>1/6</t>
  </si>
  <si>
    <t>1/4</t>
  </si>
  <si>
    <t>1/33шт</t>
  </si>
  <si>
    <t>чай</t>
  </si>
  <si>
    <t>Вареники с  картофелем п/ф</t>
  </si>
  <si>
    <t>вареники п/ф</t>
  </si>
  <si>
    <t>или феле рыбы выпускаемой промышлен.</t>
  </si>
  <si>
    <t>или филе птиц п/ф</t>
  </si>
  <si>
    <t>Компот из свежих плодов</t>
  </si>
  <si>
    <t xml:space="preserve"> ягода свеж/замор.</t>
  </si>
  <si>
    <t>яблоки свеж</t>
  </si>
  <si>
    <t>Са</t>
  </si>
  <si>
    <t>Р</t>
  </si>
  <si>
    <t>Мg</t>
  </si>
  <si>
    <t>Витамины                                               Минеральн. Вещества</t>
  </si>
  <si>
    <t xml:space="preserve">                       пищев.и энергит. Ценности</t>
  </si>
  <si>
    <t>с маслом со сметаной №443 М.</t>
  </si>
  <si>
    <t>Запеканка из творога с морковью №238 М.</t>
  </si>
  <si>
    <t>120/20</t>
  </si>
  <si>
    <t>1/12шт</t>
  </si>
  <si>
    <t>Свекла</t>
  </si>
  <si>
    <t>мука</t>
  </si>
  <si>
    <t>Огурец консервир.таб.№24</t>
  </si>
  <si>
    <t>Полоска песочная с повидлом №491</t>
  </si>
  <si>
    <t>повидло</t>
  </si>
  <si>
    <t>Рыба , тушенная</t>
  </si>
  <si>
    <t>с овощами №247 М.</t>
  </si>
  <si>
    <t>минтай потрошеный без гол.</t>
  </si>
  <si>
    <t>Суп молочный с гречневой крупой</t>
  </si>
  <si>
    <t>гречка</t>
  </si>
  <si>
    <t>Икра свекольная №140 М</t>
  </si>
  <si>
    <t>Капуста тушеная №336</t>
  </si>
  <si>
    <t>молоко(2,5% ГОСТ 52090-03)</t>
  </si>
  <si>
    <t xml:space="preserve">              мука на подпыл</t>
  </si>
  <si>
    <t>сахар Для отделки</t>
  </si>
  <si>
    <t>0,05шт</t>
  </si>
  <si>
    <t>ваниль</t>
  </si>
  <si>
    <t>яйцо для смазки изделия</t>
  </si>
  <si>
    <t>0,001шт</t>
  </si>
  <si>
    <t xml:space="preserve">масло растительное </t>
  </si>
  <si>
    <t>свинина не жир. б/к</t>
  </si>
  <si>
    <t xml:space="preserve">Булочка с яблоками № М.  </t>
  </si>
  <si>
    <t xml:space="preserve">              в том числе на подпыл</t>
  </si>
  <si>
    <t>1/30шт</t>
  </si>
  <si>
    <t xml:space="preserve"> </t>
  </si>
  <si>
    <t>яблоки</t>
  </si>
  <si>
    <t>1/133шт</t>
  </si>
  <si>
    <t>Булочка "Российская" №474 М,</t>
  </si>
  <si>
    <t>или мясо птицы (мякоть)</t>
  </si>
  <si>
    <t>ужин</t>
  </si>
  <si>
    <t xml:space="preserve">Плов сладкий </t>
  </si>
  <si>
    <t>крупа рис</t>
  </si>
  <si>
    <t>курага</t>
  </si>
  <si>
    <t>изюм</t>
  </si>
  <si>
    <t>итого ужин</t>
  </si>
  <si>
    <t>ИТОГО за день</t>
  </si>
  <si>
    <t>Вафли</t>
  </si>
  <si>
    <t>ИТОГО ужин</t>
  </si>
  <si>
    <t>Рагу из овощей №343 (2 вар)М.</t>
  </si>
  <si>
    <t>соус сметан. с томатом №355</t>
  </si>
  <si>
    <t>томат паст.</t>
  </si>
  <si>
    <t>9</t>
  </si>
  <si>
    <t>Пудинг манный с вареньем№195</t>
  </si>
  <si>
    <t>масло сливоч</t>
  </si>
  <si>
    <t>сухари</t>
  </si>
  <si>
    <t>1,3шт</t>
  </si>
  <si>
    <t>8</t>
  </si>
  <si>
    <t xml:space="preserve">Сырники из творога </t>
  </si>
  <si>
    <t>№ 231 М.</t>
  </si>
  <si>
    <t>100/30</t>
  </si>
  <si>
    <t>Ужин</t>
  </si>
  <si>
    <t>ИТОГО Ужин</t>
  </si>
  <si>
    <t>соус  с томатом и луком №357 М.</t>
  </si>
  <si>
    <t>соус с томатоми луком №357 М.</t>
  </si>
  <si>
    <t>Омлет натуральный № 215 М.</t>
  </si>
  <si>
    <t>80/5</t>
  </si>
  <si>
    <t>1,14шт.</t>
  </si>
  <si>
    <t>1,5шт.</t>
  </si>
  <si>
    <t>масло растит.</t>
  </si>
  <si>
    <t>Вареники ленивые отварные</t>
  </si>
  <si>
    <t>№218 Мог..,</t>
  </si>
  <si>
    <t>100/5/5</t>
  </si>
  <si>
    <t>с маслом со сметаной карт. Т.М.№218</t>
  </si>
  <si>
    <t>120/6/10</t>
  </si>
  <si>
    <t>Голубцы ленивые №298</t>
  </si>
  <si>
    <t>говядина(котлетное мясо)</t>
  </si>
  <si>
    <t>1/8шт</t>
  </si>
  <si>
    <t>Пудинг из творога с яблоками</t>
  </si>
  <si>
    <t>50/15</t>
  </si>
  <si>
    <t>Блиньчики №447 м.</t>
  </si>
  <si>
    <t>50/5</t>
  </si>
  <si>
    <t>100/10</t>
  </si>
  <si>
    <t xml:space="preserve"> М 240</t>
  </si>
  <si>
    <t>яблоки свежие</t>
  </si>
  <si>
    <t>1/4шт</t>
  </si>
  <si>
    <t>сметана 15% ГОСТ Р 52092-03</t>
  </si>
  <si>
    <t>варенье или повидло</t>
  </si>
  <si>
    <t>Соус яблочный (сладкий) №362 М.</t>
  </si>
  <si>
    <t>Соус молочный (сладкий) №351</t>
  </si>
  <si>
    <t>крахмал картоф</t>
  </si>
  <si>
    <t>лимонная кислота</t>
  </si>
  <si>
    <t>с гречневой крупой, с маслом№174 М</t>
  </si>
  <si>
    <t>гречневая крупа</t>
  </si>
  <si>
    <t>1шт</t>
  </si>
  <si>
    <t>Пудинг из творога с яблоком №236М</t>
  </si>
  <si>
    <t>яблоко свежие</t>
  </si>
  <si>
    <t>1,4шт</t>
  </si>
  <si>
    <t>Макароны отварные с сыром</t>
  </si>
  <si>
    <t>№204 Т.М.</t>
  </si>
  <si>
    <t>макаронные изделия</t>
  </si>
  <si>
    <t>сыр</t>
  </si>
  <si>
    <t>Запеканка овощная</t>
  </si>
  <si>
    <t>соус сметан. №354</t>
  </si>
  <si>
    <t>7,5</t>
  </si>
  <si>
    <t>Рис отварной</t>
  </si>
  <si>
    <t xml:space="preserve"> №313 Т. М.</t>
  </si>
  <si>
    <t>Рис</t>
  </si>
  <si>
    <t>Икра свекольно. морковная №54 М</t>
  </si>
  <si>
    <t>ИТОГО полдник</t>
  </si>
  <si>
    <t>г. Изобильный 2020г.</t>
  </si>
  <si>
    <t xml:space="preserve"> СОГЛАСОВАНО</t>
  </si>
  <si>
    <t xml:space="preserve"> "УТВЕРЖДАЮ"</t>
  </si>
  <si>
    <t>Начальник отдела образования</t>
  </si>
  <si>
    <t>Заведующая МКДОУ ИГО СК</t>
  </si>
  <si>
    <t>администрации</t>
  </si>
  <si>
    <t>«Детский сад №       »</t>
  </si>
  <si>
    <t xml:space="preserve">Изобильненского </t>
  </si>
  <si>
    <t xml:space="preserve">         городского округа</t>
  </si>
  <si>
    <t>городского округа</t>
  </si>
  <si>
    <t>Ставропольского края</t>
  </si>
  <si>
    <t>____________     Г.В.Мартиросян</t>
  </si>
  <si>
    <t xml:space="preserve"> ___________ </t>
  </si>
  <si>
    <t>январь,февраль,март 2020г.</t>
  </si>
  <si>
    <t>_________________    2020г.</t>
  </si>
  <si>
    <t xml:space="preserve">____________________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</si>
</sst>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??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i/>
      <sz val="14"/>
      <name val="Calibri"/>
      <family val="2"/>
      <charset val="204"/>
    </font>
    <font>
      <sz val="12"/>
      <name val="Arial"/>
      <family val="2"/>
      <charset val="204"/>
    </font>
    <font>
      <sz val="12"/>
      <color indexed="10"/>
      <name val="Calibri"/>
      <family val="2"/>
      <charset val="204"/>
    </font>
    <font>
      <b/>
      <i/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u/>
      <sz val="12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i/>
      <sz val="12"/>
      <color rgb="FFFF000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10"/>
        <bgColor indexed="16"/>
      </patternFill>
    </fill>
    <fill>
      <patternFill patternType="solid">
        <fgColor indexed="25"/>
        <bgColor indexed="61"/>
      </patternFill>
    </fill>
    <fill>
      <patternFill patternType="solid">
        <fgColor indexed="16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34"/>
      </patternFill>
    </fill>
    <fill>
      <patternFill patternType="solid">
        <fgColor rgb="FF00B0F0"/>
        <bgColor indexed="51"/>
      </patternFill>
    </fill>
    <fill>
      <patternFill patternType="solid">
        <fgColor theme="7"/>
        <bgColor indexed="26"/>
      </patternFill>
    </fill>
    <fill>
      <patternFill patternType="solid">
        <fgColor theme="7"/>
        <bgColor indexed="10"/>
      </patternFill>
    </fill>
    <fill>
      <patternFill patternType="solid">
        <fgColor rgb="FFFFFF00"/>
        <bgColor indexed="3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8"/>
      </right>
      <top style="thin">
        <color indexed="18"/>
      </top>
      <bottom style="thin">
        <color indexed="18"/>
      </bottom>
      <diagonal/>
    </border>
    <border>
      <left style="medium">
        <color indexed="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18"/>
      </left>
      <right style="thin">
        <color indexed="64"/>
      </right>
      <top/>
      <bottom style="thin">
        <color indexed="18"/>
      </bottom>
      <diagonal/>
    </border>
    <border>
      <left/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8"/>
      </left>
      <right/>
      <top/>
      <bottom style="thin">
        <color indexed="1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18"/>
      </bottom>
      <diagonal/>
    </border>
    <border>
      <left/>
      <right style="medium">
        <color indexed="8"/>
      </right>
      <top style="thin">
        <color indexed="18"/>
      </top>
      <bottom style="thin">
        <color indexed="18"/>
      </bottom>
      <diagonal/>
    </border>
    <border>
      <left/>
      <right style="medium">
        <color indexed="8"/>
      </right>
      <top style="thin">
        <color indexed="1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06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4" fillId="2" borderId="4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3" xfId="0" applyFont="1" applyFill="1" applyBorder="1"/>
    <xf numFmtId="0" fontId="5" fillId="2" borderId="1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4" fillId="2" borderId="5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0" fontId="2" fillId="0" borderId="1" xfId="0" applyFont="1" applyBorder="1"/>
    <xf numFmtId="0" fontId="7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vertical="center"/>
    </xf>
    <xf numFmtId="0" fontId="12" fillId="0" borderId="1" xfId="0" applyFont="1" applyBorder="1"/>
    <xf numFmtId="0" fontId="3" fillId="3" borderId="9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/>
    <xf numFmtId="0" fontId="3" fillId="3" borderId="11" xfId="1" applyFont="1" applyFill="1" applyBorder="1"/>
    <xf numFmtId="0" fontId="2" fillId="0" borderId="0" xfId="1" applyFont="1"/>
    <xf numFmtId="0" fontId="2" fillId="0" borderId="11" xfId="1" applyFont="1" applyBorder="1"/>
    <xf numFmtId="0" fontId="3" fillId="3" borderId="12" xfId="1" applyFont="1" applyFill="1" applyBorder="1"/>
    <xf numFmtId="0" fontId="3" fillId="3" borderId="13" xfId="1" applyFont="1" applyFill="1" applyBorder="1"/>
    <xf numFmtId="0" fontId="2" fillId="3" borderId="0" xfId="1" applyFont="1" applyFill="1"/>
    <xf numFmtId="0" fontId="3" fillId="3" borderId="14" xfId="1" applyFont="1" applyFill="1" applyBorder="1"/>
    <xf numFmtId="0" fontId="3" fillId="3" borderId="15" xfId="1" applyFont="1" applyFill="1" applyBorder="1"/>
    <xf numFmtId="0" fontId="3" fillId="3" borderId="14" xfId="1" applyFont="1" applyFill="1" applyBorder="1" applyAlignment="1">
      <alignment horizontal="center"/>
    </xf>
    <xf numFmtId="0" fontId="3" fillId="3" borderId="16" xfId="1" applyFont="1" applyFill="1" applyBorder="1"/>
    <xf numFmtId="0" fontId="4" fillId="3" borderId="17" xfId="1" applyFont="1" applyFill="1" applyBorder="1"/>
    <xf numFmtId="0" fontId="4" fillId="3" borderId="16" xfId="1" applyFont="1" applyFill="1" applyBorder="1"/>
    <xf numFmtId="0" fontId="4" fillId="3" borderId="14" xfId="1" applyFont="1" applyFill="1" applyBorder="1"/>
    <xf numFmtId="0" fontId="4" fillId="3" borderId="11" xfId="1" applyFont="1" applyFill="1" applyBorder="1"/>
    <xf numFmtId="0" fontId="4" fillId="3" borderId="15" xfId="1" applyFont="1" applyFill="1" applyBorder="1"/>
    <xf numFmtId="0" fontId="4" fillId="3" borderId="18" xfId="1" applyFont="1" applyFill="1" applyBorder="1" applyAlignment="1">
      <alignment horizontal="center"/>
    </xf>
    <xf numFmtId="0" fontId="3" fillId="3" borderId="17" xfId="1" applyFont="1" applyFill="1" applyBorder="1"/>
    <xf numFmtId="0" fontId="3" fillId="3" borderId="18" xfId="1" applyFont="1" applyFill="1" applyBorder="1" applyAlignment="1">
      <alignment horizontal="center"/>
    </xf>
    <xf numFmtId="0" fontId="8" fillId="3" borderId="19" xfId="1" applyFont="1" applyFill="1" applyBorder="1"/>
    <xf numFmtId="0" fontId="8" fillId="3" borderId="11" xfId="1" applyFont="1" applyFill="1" applyBorder="1"/>
    <xf numFmtId="0" fontId="8" fillId="3" borderId="15" xfId="1" applyFont="1" applyFill="1" applyBorder="1"/>
    <xf numFmtId="0" fontId="8" fillId="3" borderId="16" xfId="1" applyFont="1" applyFill="1" applyBorder="1"/>
    <xf numFmtId="0" fontId="4" fillId="3" borderId="19" xfId="1" applyFont="1" applyFill="1" applyBorder="1" applyAlignment="1">
      <alignment horizontal="center"/>
    </xf>
    <xf numFmtId="0" fontId="3" fillId="4" borderId="17" xfId="1" applyFont="1" applyFill="1" applyBorder="1"/>
    <xf numFmtId="0" fontId="4" fillId="4" borderId="16" xfId="1" applyFont="1" applyFill="1" applyBorder="1"/>
    <xf numFmtId="0" fontId="4" fillId="4" borderId="20" xfId="1" applyFont="1" applyFill="1" applyBorder="1"/>
    <xf numFmtId="0" fontId="3" fillId="4" borderId="11" xfId="1" applyFont="1" applyFill="1" applyBorder="1"/>
    <xf numFmtId="0" fontId="4" fillId="4" borderId="11" xfId="1" applyFont="1" applyFill="1" applyBorder="1"/>
    <xf numFmtId="0" fontId="4" fillId="3" borderId="16" xfId="1" applyFont="1" applyFill="1" applyBorder="1" applyAlignment="1"/>
    <xf numFmtId="0" fontId="3" fillId="3" borderId="17" xfId="1" applyFont="1" applyFill="1" applyBorder="1" applyAlignment="1">
      <alignment horizontal="right"/>
    </xf>
    <xf numFmtId="0" fontId="2" fillId="3" borderId="17" xfId="1" applyFont="1" applyFill="1" applyBorder="1"/>
    <xf numFmtId="0" fontId="7" fillId="3" borderId="16" xfId="1" applyFont="1" applyFill="1" applyBorder="1"/>
    <xf numFmtId="0" fontId="2" fillId="3" borderId="14" xfId="1" applyFont="1" applyFill="1" applyBorder="1"/>
    <xf numFmtId="0" fontId="2" fillId="3" borderId="11" xfId="1" applyFont="1" applyFill="1" applyBorder="1"/>
    <xf numFmtId="0" fontId="2" fillId="3" borderId="15" xfId="1" applyFont="1" applyFill="1" applyBorder="1"/>
    <xf numFmtId="0" fontId="7" fillId="3" borderId="11" xfId="1" applyFont="1" applyFill="1" applyBorder="1"/>
    <xf numFmtId="0" fontId="3" fillId="3" borderId="21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4" fillId="4" borderId="14" xfId="1" applyFont="1" applyFill="1" applyBorder="1"/>
    <xf numFmtId="0" fontId="2" fillId="4" borderId="0" xfId="1" applyFont="1" applyFill="1"/>
    <xf numFmtId="0" fontId="4" fillId="5" borderId="16" xfId="1" applyFont="1" applyFill="1" applyBorder="1"/>
    <xf numFmtId="0" fontId="3" fillId="5" borderId="17" xfId="1" applyFont="1" applyFill="1" applyBorder="1"/>
    <xf numFmtId="0" fontId="3" fillId="5" borderId="11" xfId="1" applyFont="1" applyFill="1" applyBorder="1"/>
    <xf numFmtId="0" fontId="2" fillId="5" borderId="0" xfId="1" applyFont="1" applyFill="1"/>
    <xf numFmtId="0" fontId="4" fillId="3" borderId="20" xfId="1" applyFont="1" applyFill="1" applyBorder="1"/>
    <xf numFmtId="0" fontId="3" fillId="3" borderId="17" xfId="1" applyFont="1" applyFill="1" applyBorder="1" applyAlignment="1"/>
    <xf numFmtId="0" fontId="3" fillId="3" borderId="16" xfId="1" applyFont="1" applyFill="1" applyBorder="1" applyAlignment="1"/>
    <xf numFmtId="0" fontId="3" fillId="3" borderId="14" xfId="1" applyFont="1" applyFill="1" applyBorder="1" applyAlignment="1"/>
    <xf numFmtId="0" fontId="5" fillId="3" borderId="17" xfId="1" applyFont="1" applyFill="1" applyBorder="1"/>
    <xf numFmtId="0" fontId="5" fillId="3" borderId="16" xfId="1" applyFont="1" applyFill="1" applyBorder="1"/>
    <xf numFmtId="0" fontId="5" fillId="3" borderId="14" xfId="1" applyFont="1" applyFill="1" applyBorder="1"/>
    <xf numFmtId="0" fontId="5" fillId="3" borderId="11" xfId="1" applyFont="1" applyFill="1" applyBorder="1"/>
    <xf numFmtId="0" fontId="3" fillId="3" borderId="17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right"/>
    </xf>
    <xf numFmtId="0" fontId="3" fillId="3" borderId="15" xfId="1" applyFont="1" applyFill="1" applyBorder="1" applyAlignment="1"/>
    <xf numFmtId="0" fontId="1" fillId="0" borderId="19" xfId="1" applyBorder="1" applyAlignment="1">
      <alignment horizontal="center"/>
    </xf>
    <xf numFmtId="0" fontId="1" fillId="0" borderId="18" xfId="1" applyBorder="1" applyAlignment="1">
      <alignment horizontal="center"/>
    </xf>
    <xf numFmtId="0" fontId="3" fillId="3" borderId="17" xfId="1" applyNumberFormat="1" applyFont="1" applyFill="1" applyBorder="1"/>
    <xf numFmtId="0" fontId="3" fillId="3" borderId="11" xfId="1" applyNumberFormat="1" applyFont="1" applyFill="1" applyBorder="1"/>
    <xf numFmtId="0" fontId="2" fillId="3" borderId="16" xfId="1" applyFont="1" applyFill="1" applyBorder="1"/>
    <xf numFmtId="0" fontId="3" fillId="3" borderId="17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3" borderId="11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vertical="center"/>
    </xf>
    <xf numFmtId="0" fontId="4" fillId="3" borderId="22" xfId="1" applyFont="1" applyFill="1" applyBorder="1"/>
    <xf numFmtId="0" fontId="4" fillId="3" borderId="23" xfId="1" applyFont="1" applyFill="1" applyBorder="1"/>
    <xf numFmtId="0" fontId="4" fillId="5" borderId="18" xfId="1" applyFont="1" applyFill="1" applyBorder="1"/>
    <xf numFmtId="0" fontId="4" fillId="5" borderId="20" xfId="1" applyFont="1" applyFill="1" applyBorder="1"/>
    <xf numFmtId="0" fontId="4" fillId="5" borderId="11" xfId="1" applyFont="1" applyFill="1" applyBorder="1"/>
    <xf numFmtId="0" fontId="5" fillId="3" borderId="15" xfId="1" applyFont="1" applyFill="1" applyBorder="1"/>
    <xf numFmtId="0" fontId="4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4" fillId="3" borderId="0" xfId="1" applyFont="1" applyFill="1" applyBorder="1"/>
    <xf numFmtId="0" fontId="8" fillId="4" borderId="14" xfId="1" applyFont="1" applyFill="1" applyBorder="1"/>
    <xf numFmtId="0" fontId="8" fillId="4" borderId="11" xfId="1" applyFont="1" applyFill="1" applyBorder="1"/>
    <xf numFmtId="0" fontId="13" fillId="3" borderId="16" xfId="1" applyFont="1" applyFill="1" applyBorder="1"/>
    <xf numFmtId="0" fontId="14" fillId="0" borderId="1" xfId="0" applyFont="1" applyBorder="1"/>
    <xf numFmtId="0" fontId="8" fillId="4" borderId="19" xfId="1" applyFont="1" applyFill="1" applyBorder="1"/>
    <xf numFmtId="0" fontId="5" fillId="4" borderId="11" xfId="1" applyFont="1" applyFill="1" applyBorder="1"/>
    <xf numFmtId="0" fontId="4" fillId="3" borderId="11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right"/>
    </xf>
    <xf numFmtId="0" fontId="5" fillId="3" borderId="16" xfId="1" applyFont="1" applyFill="1" applyBorder="1" applyAlignment="1">
      <alignment horizontal="right"/>
    </xf>
    <xf numFmtId="0" fontId="5" fillId="3" borderId="14" xfId="1" applyFont="1" applyFill="1" applyBorder="1" applyAlignment="1">
      <alignment horizontal="right"/>
    </xf>
    <xf numFmtId="0" fontId="5" fillId="3" borderId="11" xfId="1" applyFont="1" applyFill="1" applyBorder="1" applyAlignment="1">
      <alignment horizontal="right"/>
    </xf>
    <xf numFmtId="0" fontId="5" fillId="3" borderId="15" xfId="1" applyFont="1" applyFill="1" applyBorder="1" applyAlignment="1">
      <alignment horizontal="right"/>
    </xf>
    <xf numFmtId="49" fontId="3" fillId="3" borderId="17" xfId="1" applyNumberFormat="1" applyFont="1" applyFill="1" applyBorder="1" applyAlignment="1">
      <alignment horizontal="center"/>
    </xf>
    <xf numFmtId="0" fontId="5" fillId="5" borderId="11" xfId="1" applyFont="1" applyFill="1" applyBorder="1"/>
    <xf numFmtId="0" fontId="8" fillId="3" borderId="14" xfId="1" applyFont="1" applyFill="1" applyBorder="1"/>
    <xf numFmtId="0" fontId="3" fillId="3" borderId="11" xfId="1" applyFont="1" applyFill="1" applyBorder="1" applyAlignment="1">
      <alignment vertical="center"/>
    </xf>
    <xf numFmtId="0" fontId="3" fillId="3" borderId="14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2" fillId="4" borderId="17" xfId="1" applyFont="1" applyFill="1" applyBorder="1"/>
    <xf numFmtId="0" fontId="7" fillId="4" borderId="16" xfId="1" applyFont="1" applyFill="1" applyBorder="1"/>
    <xf numFmtId="0" fontId="7" fillId="4" borderId="14" xfId="1" applyFont="1" applyFill="1" applyBorder="1"/>
    <xf numFmtId="0" fontId="2" fillId="4" borderId="11" xfId="1" applyFont="1" applyFill="1" applyBorder="1"/>
    <xf numFmtId="0" fontId="7" fillId="4" borderId="11" xfId="1" applyFont="1" applyFill="1" applyBorder="1"/>
    <xf numFmtId="164" fontId="3" fillId="3" borderId="17" xfId="1" applyNumberFormat="1" applyFont="1" applyFill="1" applyBorder="1"/>
    <xf numFmtId="0" fontId="3" fillId="3" borderId="24" xfId="1" applyFont="1" applyFill="1" applyBorder="1"/>
    <xf numFmtId="0" fontId="3" fillId="3" borderId="25" xfId="1" applyFont="1" applyFill="1" applyBorder="1"/>
    <xf numFmtId="0" fontId="4" fillId="3" borderId="26" xfId="1" applyFont="1" applyFill="1" applyBorder="1"/>
    <xf numFmtId="0" fontId="4" fillId="3" borderId="27" xfId="1" applyFont="1" applyFill="1" applyBorder="1"/>
    <xf numFmtId="0" fontId="8" fillId="4" borderId="20" xfId="1" applyFont="1" applyFill="1" applyBorder="1"/>
    <xf numFmtId="0" fontId="4" fillId="3" borderId="17" xfId="1" applyFont="1" applyFill="1" applyBorder="1" applyAlignment="1"/>
    <xf numFmtId="0" fontId="2" fillId="3" borderId="16" xfId="1" applyFont="1" applyFill="1" applyBorder="1" applyAlignment="1"/>
    <xf numFmtId="0" fontId="4" fillId="3" borderId="11" xfId="1" applyFont="1" applyFill="1" applyBorder="1" applyAlignment="1"/>
    <xf numFmtId="0" fontId="2" fillId="3" borderId="11" xfId="1" applyFont="1" applyFill="1" applyBorder="1" applyAlignment="1"/>
    <xf numFmtId="49" fontId="3" fillId="3" borderId="17" xfId="1" applyNumberFormat="1" applyFont="1" applyFill="1" applyBorder="1"/>
    <xf numFmtId="0" fontId="4" fillId="3" borderId="14" xfId="1" applyFont="1" applyFill="1" applyBorder="1" applyAlignment="1"/>
    <xf numFmtId="0" fontId="4" fillId="0" borderId="14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5" borderId="11" xfId="1" applyFont="1" applyFill="1" applyBorder="1"/>
    <xf numFmtId="0" fontId="4" fillId="3" borderId="14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2" fillId="0" borderId="0" xfId="1" applyFont="1" applyBorder="1"/>
    <xf numFmtId="0" fontId="3" fillId="5" borderId="28" xfId="1" applyFont="1" applyFill="1" applyBorder="1"/>
    <xf numFmtId="0" fontId="4" fillId="5" borderId="29" xfId="1" applyFont="1" applyFill="1" applyBorder="1"/>
    <xf numFmtId="0" fontId="3" fillId="3" borderId="22" xfId="1" applyFont="1" applyFill="1" applyBorder="1"/>
    <xf numFmtId="0" fontId="3" fillId="3" borderId="23" xfId="1" applyFont="1" applyFill="1" applyBorder="1"/>
    <xf numFmtId="0" fontId="5" fillId="3" borderId="22" xfId="1" applyFont="1" applyFill="1" applyBorder="1"/>
    <xf numFmtId="0" fontId="5" fillId="3" borderId="23" xfId="1" applyFont="1" applyFill="1" applyBorder="1"/>
    <xf numFmtId="0" fontId="3" fillId="3" borderId="0" xfId="1" applyFont="1" applyFill="1" applyBorder="1" applyAlignment="1">
      <alignment horizontal="center"/>
    </xf>
    <xf numFmtId="0" fontId="15" fillId="3" borderId="11" xfId="1" applyFont="1" applyFill="1" applyBorder="1"/>
    <xf numFmtId="0" fontId="16" fillId="3" borderId="11" xfId="1" applyFont="1" applyFill="1" applyBorder="1"/>
    <xf numFmtId="0" fontId="15" fillId="0" borderId="0" xfId="1" applyFont="1"/>
    <xf numFmtId="0" fontId="19" fillId="4" borderId="16" xfId="1" applyFont="1" applyFill="1" applyBorder="1"/>
    <xf numFmtId="0" fontId="3" fillId="6" borderId="30" xfId="1" applyFont="1" applyFill="1" applyBorder="1"/>
    <xf numFmtId="2" fontId="4" fillId="6" borderId="31" xfId="1" applyNumberFormat="1" applyFont="1" applyFill="1" applyBorder="1"/>
    <xf numFmtId="0" fontId="3" fillId="3" borderId="0" xfId="1" applyFont="1" applyFill="1" applyBorder="1" applyAlignment="1">
      <alignment horizontal="left"/>
    </xf>
    <xf numFmtId="0" fontId="2" fillId="6" borderId="0" xfId="1" applyFont="1" applyFill="1"/>
    <xf numFmtId="0" fontId="9" fillId="0" borderId="0" xfId="1" applyFont="1"/>
    <xf numFmtId="0" fontId="11" fillId="0" borderId="0" xfId="1" applyFont="1"/>
    <xf numFmtId="0" fontId="7" fillId="0" borderId="11" xfId="1" applyFont="1" applyBorder="1"/>
    <xf numFmtId="0" fontId="7" fillId="0" borderId="0" xfId="1" applyFont="1"/>
    <xf numFmtId="0" fontId="3" fillId="3" borderId="32" xfId="1" applyFont="1" applyFill="1" applyBorder="1"/>
    <xf numFmtId="0" fontId="3" fillId="3" borderId="33" xfId="1" applyFont="1" applyFill="1" applyBorder="1"/>
    <xf numFmtId="0" fontId="3" fillId="3" borderId="19" xfId="1" applyFont="1" applyFill="1" applyBorder="1"/>
    <xf numFmtId="0" fontId="4" fillId="3" borderId="32" xfId="1" applyFont="1" applyFill="1" applyBorder="1"/>
    <xf numFmtId="0" fontId="4" fillId="3" borderId="33" xfId="1" applyFont="1" applyFill="1" applyBorder="1"/>
    <xf numFmtId="0" fontId="4" fillId="3" borderId="19" xfId="1" applyFont="1" applyFill="1" applyBorder="1"/>
    <xf numFmtId="0" fontId="4" fillId="5" borderId="21" xfId="1" applyFont="1" applyFill="1" applyBorder="1"/>
    <xf numFmtId="0" fontId="4" fillId="4" borderId="19" xfId="1" applyFont="1" applyFill="1" applyBorder="1"/>
    <xf numFmtId="0" fontId="4" fillId="5" borderId="15" xfId="1" applyFont="1" applyFill="1" applyBorder="1"/>
    <xf numFmtId="0" fontId="7" fillId="4" borderId="19" xfId="1" applyFont="1" applyFill="1" applyBorder="1"/>
    <xf numFmtId="0" fontId="4" fillId="5" borderId="34" xfId="1" applyFont="1" applyFill="1" applyBorder="1"/>
    <xf numFmtId="0" fontId="3" fillId="3" borderId="14" xfId="1" applyFont="1" applyFill="1" applyBorder="1" applyAlignment="1">
      <alignment horizontal="right"/>
    </xf>
    <xf numFmtId="0" fontId="3" fillId="4" borderId="14" xfId="1" applyFont="1" applyFill="1" applyBorder="1"/>
    <xf numFmtId="0" fontId="3" fillId="5" borderId="14" xfId="1" applyFont="1" applyFill="1" applyBorder="1"/>
    <xf numFmtId="0" fontId="4" fillId="3" borderId="18" xfId="1" applyFont="1" applyFill="1" applyBorder="1"/>
    <xf numFmtId="0" fontId="12" fillId="0" borderId="2" xfId="0" applyFont="1" applyBorder="1"/>
    <xf numFmtId="0" fontId="14" fillId="0" borderId="2" xfId="0" applyFont="1" applyBorder="1"/>
    <xf numFmtId="0" fontId="5" fillId="4" borderId="14" xfId="1" applyFont="1" applyFill="1" applyBorder="1"/>
    <xf numFmtId="49" fontId="5" fillId="3" borderId="14" xfId="1" applyNumberFormat="1" applyFont="1" applyFill="1" applyBorder="1" applyAlignment="1">
      <alignment horizontal="right"/>
    </xf>
    <xf numFmtId="49" fontId="3" fillId="3" borderId="1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9" fontId="3" fillId="3" borderId="14" xfId="1" applyNumberFormat="1" applyFont="1" applyFill="1" applyBorder="1"/>
    <xf numFmtId="0" fontId="4" fillId="5" borderId="14" xfId="1" applyFont="1" applyFill="1" applyBorder="1"/>
    <xf numFmtId="0" fontId="3" fillId="5" borderId="35" xfId="1" applyFont="1" applyFill="1" applyBorder="1"/>
    <xf numFmtId="0" fontId="4" fillId="6" borderId="36" xfId="1" applyFont="1" applyFill="1" applyBorder="1"/>
    <xf numFmtId="0" fontId="3" fillId="3" borderId="1" xfId="1" applyFont="1" applyFill="1" applyBorder="1"/>
    <xf numFmtId="0" fontId="4" fillId="3" borderId="1" xfId="1" applyFont="1" applyFill="1" applyBorder="1"/>
    <xf numFmtId="0" fontId="8" fillId="3" borderId="1" xfId="1" applyFont="1" applyFill="1" applyBorder="1"/>
    <xf numFmtId="0" fontId="4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vertical="center"/>
    </xf>
    <xf numFmtId="0" fontId="5" fillId="3" borderId="1" xfId="1" applyFont="1" applyFill="1" applyBorder="1"/>
    <xf numFmtId="0" fontId="8" fillId="4" borderId="1" xfId="1" applyFont="1" applyFill="1" applyBorder="1"/>
    <xf numFmtId="0" fontId="3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3" fillId="3" borderId="1" xfId="1" applyFont="1" applyFill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0" fontId="4" fillId="3" borderId="37" xfId="1" applyFont="1" applyFill="1" applyBorder="1"/>
    <xf numFmtId="0" fontId="4" fillId="2" borderId="7" xfId="0" applyFont="1" applyFill="1" applyBorder="1"/>
    <xf numFmtId="0" fontId="3" fillId="3" borderId="38" xfId="1" applyFont="1" applyFill="1" applyBorder="1" applyAlignment="1">
      <alignment horizontal="center"/>
    </xf>
    <xf numFmtId="0" fontId="3" fillId="3" borderId="39" xfId="1" applyFont="1" applyFill="1" applyBorder="1" applyAlignment="1">
      <alignment horizontal="center"/>
    </xf>
    <xf numFmtId="0" fontId="3" fillId="3" borderId="40" xfId="1" applyFont="1" applyFill="1" applyBorder="1"/>
    <xf numFmtId="0" fontId="6" fillId="3" borderId="41" xfId="1" applyFont="1" applyFill="1" applyBorder="1"/>
    <xf numFmtId="0" fontId="3" fillId="3" borderId="35" xfId="1" applyFont="1" applyFill="1" applyBorder="1" applyAlignment="1">
      <alignment horizontal="center"/>
    </xf>
    <xf numFmtId="0" fontId="3" fillId="3" borderId="40" xfId="1" applyFont="1" applyFill="1" applyBorder="1" applyAlignment="1">
      <alignment horizontal="center"/>
    </xf>
    <xf numFmtId="0" fontId="4" fillId="3" borderId="40" xfId="1" applyFont="1" applyFill="1" applyBorder="1" applyAlignment="1">
      <alignment horizontal="center"/>
    </xf>
    <xf numFmtId="0" fontId="2" fillId="0" borderId="40" xfId="1" applyFont="1" applyBorder="1"/>
    <xf numFmtId="0" fontId="3" fillId="3" borderId="41" xfId="1" applyFont="1" applyFill="1" applyBorder="1"/>
    <xf numFmtId="0" fontId="3" fillId="5" borderId="42" xfId="1" applyFont="1" applyFill="1" applyBorder="1"/>
    <xf numFmtId="0" fontId="4" fillId="5" borderId="43" xfId="1" applyFont="1" applyFill="1" applyBorder="1"/>
    <xf numFmtId="2" fontId="4" fillId="5" borderId="44" xfId="1" applyNumberFormat="1" applyFont="1" applyFill="1" applyBorder="1"/>
    <xf numFmtId="0" fontId="3" fillId="5" borderId="12" xfId="1" applyFont="1" applyFill="1" applyBorder="1"/>
    <xf numFmtId="0" fontId="4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2" fillId="0" borderId="1" xfId="1" applyFont="1" applyBorder="1"/>
    <xf numFmtId="0" fontId="3" fillId="4" borderId="1" xfId="1" applyFont="1" applyFill="1" applyBorder="1"/>
    <xf numFmtId="0" fontId="4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7" fillId="0" borderId="1" xfId="0" applyFont="1" applyBorder="1"/>
    <xf numFmtId="0" fontId="2" fillId="4" borderId="1" xfId="1" applyFont="1" applyFill="1" applyBorder="1"/>
    <xf numFmtId="0" fontId="4" fillId="3" borderId="46" xfId="1" applyFont="1" applyFill="1" applyBorder="1" applyAlignment="1">
      <alignment horizontal="center"/>
    </xf>
    <xf numFmtId="0" fontId="6" fillId="3" borderId="47" xfId="1" applyFont="1" applyFill="1" applyBorder="1"/>
    <xf numFmtId="0" fontId="3" fillId="3" borderId="48" xfId="1" applyFont="1" applyFill="1" applyBorder="1"/>
    <xf numFmtId="0" fontId="3" fillId="3" borderId="49" xfId="1" applyFont="1" applyFill="1" applyBorder="1"/>
    <xf numFmtId="0" fontId="3" fillId="3" borderId="50" xfId="1" applyFont="1" applyFill="1" applyBorder="1"/>
    <xf numFmtId="0" fontId="3" fillId="3" borderId="51" xfId="1" applyFont="1" applyFill="1" applyBorder="1"/>
    <xf numFmtId="0" fontId="3" fillId="3" borderId="52" xfId="1" applyFont="1" applyFill="1" applyBorder="1" applyAlignment="1">
      <alignment horizontal="center"/>
    </xf>
    <xf numFmtId="0" fontId="3" fillId="3" borderId="44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3" borderId="13" xfId="1" applyFont="1" applyFill="1" applyBorder="1" applyAlignment="1"/>
    <xf numFmtId="0" fontId="3" fillId="3" borderId="53" xfId="1" applyFont="1" applyFill="1" applyBorder="1"/>
    <xf numFmtId="0" fontId="3" fillId="3" borderId="53" xfId="1" applyFont="1" applyFill="1" applyBorder="1" applyAlignment="1">
      <alignment horizontal="center"/>
    </xf>
    <xf numFmtId="0" fontId="3" fillId="3" borderId="53" xfId="1" applyFont="1" applyFill="1" applyBorder="1" applyAlignment="1"/>
    <xf numFmtId="0" fontId="2" fillId="0" borderId="54" xfId="1" applyFont="1" applyBorder="1"/>
    <xf numFmtId="0" fontId="4" fillId="3" borderId="55" xfId="1" applyFont="1" applyFill="1" applyBorder="1" applyAlignment="1">
      <alignment horizontal="center"/>
    </xf>
    <xf numFmtId="0" fontId="4" fillId="3" borderId="56" xfId="1" applyFont="1" applyFill="1" applyBorder="1" applyAlignment="1">
      <alignment horizontal="center"/>
    </xf>
    <xf numFmtId="0" fontId="3" fillId="3" borderId="51" xfId="1" applyFont="1" applyFill="1" applyBorder="1" applyAlignment="1">
      <alignment horizontal="center"/>
    </xf>
    <xf numFmtId="0" fontId="3" fillId="3" borderId="57" xfId="1" applyFont="1" applyFill="1" applyBorder="1" applyAlignment="1">
      <alignment horizontal="center"/>
    </xf>
    <xf numFmtId="0" fontId="3" fillId="3" borderId="58" xfId="1" applyFont="1" applyFill="1" applyBorder="1"/>
    <xf numFmtId="0" fontId="3" fillId="3" borderId="59" xfId="1" applyFont="1" applyFill="1" applyBorder="1"/>
    <xf numFmtId="0" fontId="3" fillId="3" borderId="60" xfId="1" applyFont="1" applyFill="1" applyBorder="1"/>
    <xf numFmtId="0" fontId="3" fillId="3" borderId="61" xfId="1" applyFont="1" applyFill="1" applyBorder="1"/>
    <xf numFmtId="0" fontId="2" fillId="0" borderId="56" xfId="1" applyFont="1" applyBorder="1"/>
    <xf numFmtId="0" fontId="3" fillId="3" borderId="57" xfId="1" applyFont="1" applyFill="1" applyBorder="1"/>
    <xf numFmtId="0" fontId="3" fillId="3" borderId="62" xfId="1" applyFont="1" applyFill="1" applyBorder="1"/>
    <xf numFmtId="0" fontId="3" fillId="3" borderId="63" xfId="1" applyFont="1" applyFill="1" applyBorder="1" applyAlignment="1"/>
    <xf numFmtId="0" fontId="3" fillId="3" borderId="64" xfId="1" applyFont="1" applyFill="1" applyBorder="1" applyAlignment="1"/>
    <xf numFmtId="0" fontId="3" fillId="3" borderId="65" xfId="1" applyFont="1" applyFill="1" applyBorder="1"/>
    <xf numFmtId="0" fontId="3" fillId="3" borderId="66" xfId="1" applyFont="1" applyFill="1" applyBorder="1"/>
    <xf numFmtId="0" fontId="3" fillId="3" borderId="67" xfId="1" applyFont="1" applyFill="1" applyBorder="1"/>
    <xf numFmtId="0" fontId="3" fillId="2" borderId="7" xfId="0" applyFont="1" applyFill="1" applyBorder="1"/>
    <xf numFmtId="0" fontId="4" fillId="0" borderId="32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3" fillId="3" borderId="37" xfId="1" applyFont="1" applyFill="1" applyBorder="1"/>
    <xf numFmtId="0" fontId="2" fillId="3" borderId="37" xfId="1" applyFont="1" applyFill="1" applyBorder="1"/>
    <xf numFmtId="0" fontId="2" fillId="3" borderId="32" xfId="1" applyFont="1" applyFill="1" applyBorder="1"/>
    <xf numFmtId="0" fontId="2" fillId="3" borderId="33" xfId="1" applyFont="1" applyFill="1" applyBorder="1"/>
    <xf numFmtId="0" fontId="2" fillId="3" borderId="19" xfId="1" applyFont="1" applyFill="1" applyBorder="1"/>
    <xf numFmtId="0" fontId="2" fillId="3" borderId="37" xfId="1" applyFont="1" applyFill="1" applyBorder="1" applyAlignment="1">
      <alignment vertical="center"/>
    </xf>
    <xf numFmtId="0" fontId="2" fillId="3" borderId="32" xfId="1" applyFont="1" applyFill="1" applyBorder="1" applyAlignment="1">
      <alignment vertical="center"/>
    </xf>
    <xf numFmtId="0" fontId="2" fillId="3" borderId="33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/>
    </xf>
    <xf numFmtId="0" fontId="8" fillId="3" borderId="37" xfId="1" applyFont="1" applyFill="1" applyBorder="1"/>
    <xf numFmtId="0" fontId="8" fillId="3" borderId="32" xfId="1" applyFont="1" applyFill="1" applyBorder="1"/>
    <xf numFmtId="0" fontId="8" fillId="3" borderId="33" xfId="1" applyFont="1" applyFill="1" applyBorder="1"/>
    <xf numFmtId="0" fontId="8" fillId="2" borderId="2" xfId="0" applyFont="1" applyFill="1" applyBorder="1"/>
    <xf numFmtId="0" fontId="8" fillId="2" borderId="7" xfId="0" applyFont="1" applyFill="1" applyBorder="1"/>
    <xf numFmtId="0" fontId="4" fillId="3" borderId="29" xfId="1" applyFont="1" applyFill="1" applyBorder="1"/>
    <xf numFmtId="0" fontId="4" fillId="3" borderId="68" xfId="1" applyFont="1" applyFill="1" applyBorder="1"/>
    <xf numFmtId="0" fontId="4" fillId="3" borderId="69" xfId="1" applyFont="1" applyFill="1" applyBorder="1"/>
    <xf numFmtId="0" fontId="4" fillId="3" borderId="70" xfId="1" applyFont="1" applyFill="1" applyBorder="1"/>
    <xf numFmtId="0" fontId="4" fillId="3" borderId="71" xfId="1" applyFont="1" applyFill="1" applyBorder="1"/>
    <xf numFmtId="0" fontId="4" fillId="3" borderId="72" xfId="1" applyFont="1" applyFill="1" applyBorder="1"/>
    <xf numFmtId="0" fontId="4" fillId="3" borderId="73" xfId="1" applyFont="1" applyFill="1" applyBorder="1"/>
    <xf numFmtId="0" fontId="3" fillId="9" borderId="74" xfId="0" applyFont="1" applyFill="1" applyBorder="1"/>
    <xf numFmtId="0" fontId="3" fillId="9" borderId="75" xfId="0" applyFont="1" applyFill="1" applyBorder="1"/>
    <xf numFmtId="0" fontId="4" fillId="9" borderId="76" xfId="0" applyFont="1" applyFill="1" applyBorder="1"/>
    <xf numFmtId="0" fontId="5" fillId="3" borderId="37" xfId="1" applyFont="1" applyFill="1" applyBorder="1"/>
    <xf numFmtId="0" fontId="5" fillId="3" borderId="32" xfId="1" applyFont="1" applyFill="1" applyBorder="1"/>
    <xf numFmtId="0" fontId="5" fillId="3" borderId="33" xfId="1" applyFont="1" applyFill="1" applyBorder="1"/>
    <xf numFmtId="0" fontId="5" fillId="3" borderId="19" xfId="1" applyFont="1" applyFill="1" applyBorder="1"/>
    <xf numFmtId="0" fontId="3" fillId="3" borderId="28" xfId="1" applyFont="1" applyFill="1" applyBorder="1"/>
    <xf numFmtId="0" fontId="3" fillId="3" borderId="29" xfId="1" applyFont="1" applyFill="1" applyBorder="1"/>
    <xf numFmtId="0" fontId="4" fillId="3" borderId="35" xfId="1" applyFont="1" applyFill="1" applyBorder="1"/>
    <xf numFmtId="0" fontId="4" fillId="3" borderId="40" xfId="1" applyFont="1" applyFill="1" applyBorder="1"/>
    <xf numFmtId="0" fontId="4" fillId="3" borderId="77" xfId="1" applyFont="1" applyFill="1" applyBorder="1"/>
    <xf numFmtId="0" fontId="3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41" xfId="0" applyFont="1" applyBorder="1"/>
    <xf numFmtId="0" fontId="12" fillId="0" borderId="41" xfId="0" applyFont="1" applyBorder="1" applyAlignment="1">
      <alignment horizontal="right"/>
    </xf>
    <xf numFmtId="0" fontId="4" fillId="3" borderId="41" xfId="1" applyFont="1" applyFill="1" applyBorder="1"/>
    <xf numFmtId="0" fontId="2" fillId="0" borderId="41" xfId="1" applyFont="1" applyBorder="1"/>
    <xf numFmtId="0" fontId="4" fillId="3" borderId="34" xfId="1" applyFont="1" applyFill="1" applyBorder="1"/>
    <xf numFmtId="0" fontId="2" fillId="2" borderId="5" xfId="0" applyFont="1" applyFill="1" applyBorder="1"/>
    <xf numFmtId="0" fontId="7" fillId="2" borderId="4" xfId="0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4" fillId="3" borderId="25" xfId="1" applyFont="1" applyFill="1" applyBorder="1"/>
    <xf numFmtId="0" fontId="3" fillId="2" borderId="7" xfId="0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3" borderId="35" xfId="1" applyFont="1" applyFill="1" applyBorder="1"/>
    <xf numFmtId="0" fontId="3" fillId="3" borderId="44" xfId="1" applyFont="1" applyFill="1" applyBorder="1"/>
    <xf numFmtId="0" fontId="3" fillId="3" borderId="42" xfId="1" applyFont="1" applyFill="1" applyBorder="1"/>
    <xf numFmtId="0" fontId="4" fillId="3" borderId="43" xfId="1" applyFont="1" applyFill="1" applyBorder="1"/>
    <xf numFmtId="0" fontId="3" fillId="3" borderId="43" xfId="1" applyFont="1" applyFill="1" applyBorder="1"/>
    <xf numFmtId="0" fontId="3" fillId="3" borderId="78" xfId="1" applyFont="1" applyFill="1" applyBorder="1"/>
    <xf numFmtId="0" fontId="3" fillId="3" borderId="79" xfId="1" applyFont="1" applyFill="1" applyBorder="1"/>
    <xf numFmtId="0" fontId="4" fillId="0" borderId="1" xfId="1" applyFont="1" applyFill="1" applyBorder="1"/>
    <xf numFmtId="0" fontId="2" fillId="0" borderId="1" xfId="1" applyFont="1" applyFill="1" applyBorder="1"/>
    <xf numFmtId="0" fontId="17" fillId="0" borderId="1" xfId="0" applyFont="1" applyFill="1" applyBorder="1"/>
    <xf numFmtId="0" fontId="7" fillId="0" borderId="1" xfId="1" applyFont="1" applyFill="1" applyBorder="1"/>
    <xf numFmtId="0" fontId="8" fillId="3" borderId="41" xfId="1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7" fillId="2" borderId="5" xfId="0" applyFont="1" applyFill="1" applyBorder="1"/>
    <xf numFmtId="0" fontId="7" fillId="3" borderId="14" xfId="1" applyFont="1" applyFill="1" applyBorder="1"/>
    <xf numFmtId="0" fontId="7" fillId="3" borderId="15" xfId="1" applyFont="1" applyFill="1" applyBorder="1"/>
    <xf numFmtId="0" fontId="7" fillId="3" borderId="17" xfId="1" applyFont="1" applyFill="1" applyBorder="1"/>
    <xf numFmtId="0" fontId="4" fillId="3" borderId="46" xfId="1" applyFont="1" applyFill="1" applyBorder="1"/>
    <xf numFmtId="0" fontId="5" fillId="3" borderId="12" xfId="1" applyFont="1" applyFill="1" applyBorder="1"/>
    <xf numFmtId="0" fontId="5" fillId="3" borderId="13" xfId="1" applyFont="1" applyFill="1" applyBorder="1"/>
    <xf numFmtId="0" fontId="5" fillId="3" borderId="43" xfId="1" applyFont="1" applyFill="1" applyBorder="1"/>
    <xf numFmtId="0" fontId="8" fillId="0" borderId="1" xfId="1" applyFont="1" applyFill="1" applyBorder="1"/>
    <xf numFmtId="0" fontId="5" fillId="0" borderId="1" xfId="1" applyFont="1" applyFill="1" applyBorder="1"/>
    <xf numFmtId="0" fontId="4" fillId="7" borderId="7" xfId="1" applyFont="1" applyFill="1" applyBorder="1" applyAlignment="1">
      <alignment horizontal="center"/>
    </xf>
    <xf numFmtId="0" fontId="3" fillId="2" borderId="109" xfId="0" applyFont="1" applyFill="1" applyBorder="1"/>
    <xf numFmtId="0" fontId="4" fillId="2" borderId="110" xfId="0" applyFont="1" applyFill="1" applyBorder="1"/>
    <xf numFmtId="0" fontId="3" fillId="2" borderId="111" xfId="0" applyFont="1" applyFill="1" applyBorder="1"/>
    <xf numFmtId="0" fontId="3" fillId="2" borderId="46" xfId="0" applyFont="1" applyFill="1" applyBorder="1"/>
    <xf numFmtId="0" fontId="3" fillId="2" borderId="112" xfId="0" applyFont="1" applyFill="1" applyBorder="1"/>
    <xf numFmtId="0" fontId="4" fillId="2" borderId="111" xfId="0" applyFont="1" applyFill="1" applyBorder="1"/>
    <xf numFmtId="0" fontId="4" fillId="2" borderId="46" xfId="0" applyFont="1" applyFill="1" applyBorder="1"/>
    <xf numFmtId="0" fontId="2" fillId="2" borderId="46" xfId="0" applyFont="1" applyFill="1" applyBorder="1"/>
    <xf numFmtId="0" fontId="2" fillId="2" borderId="112" xfId="0" applyFont="1" applyFill="1" applyBorder="1"/>
    <xf numFmtId="0" fontId="2" fillId="0" borderId="46" xfId="0" applyFont="1" applyBorder="1"/>
    <xf numFmtId="0" fontId="18" fillId="0" borderId="1" xfId="0" applyFont="1" applyBorder="1"/>
    <xf numFmtId="0" fontId="18" fillId="2" borderId="2" xfId="0" applyFont="1" applyFill="1" applyBorder="1"/>
    <xf numFmtId="0" fontId="18" fillId="2" borderId="1" xfId="0" applyFont="1" applyFill="1" applyBorder="1"/>
    <xf numFmtId="0" fontId="18" fillId="2" borderId="3" xfId="0" applyFont="1" applyFill="1" applyBorder="1"/>
    <xf numFmtId="0" fontId="3" fillId="11" borderId="1" xfId="0" applyFont="1" applyFill="1" applyBorder="1"/>
    <xf numFmtId="0" fontId="4" fillId="11" borderId="1" xfId="0" applyFont="1" applyFill="1" applyBorder="1"/>
    <xf numFmtId="0" fontId="8" fillId="11" borderId="1" xfId="0" applyFont="1" applyFill="1" applyBorder="1"/>
    <xf numFmtId="0" fontId="5" fillId="11" borderId="1" xfId="0" applyFont="1" applyFill="1" applyBorder="1"/>
    <xf numFmtId="0" fontId="2" fillId="11" borderId="0" xfId="0" applyFont="1" applyFill="1"/>
    <xf numFmtId="0" fontId="3" fillId="12" borderId="1" xfId="0" applyFont="1" applyFill="1" applyBorder="1"/>
    <xf numFmtId="0" fontId="4" fillId="12" borderId="1" xfId="0" applyFont="1" applyFill="1" applyBorder="1"/>
    <xf numFmtId="0" fontId="5" fillId="12" borderId="1" xfId="0" applyFont="1" applyFill="1" applyBorder="1"/>
    <xf numFmtId="0" fontId="2" fillId="12" borderId="0" xfId="0" applyFont="1" applyFill="1"/>
    <xf numFmtId="0" fontId="20" fillId="2" borderId="2" xfId="0" applyFont="1" applyFill="1" applyBorder="1"/>
    <xf numFmtId="0" fontId="20" fillId="2" borderId="1" xfId="0" applyFont="1" applyFill="1" applyBorder="1"/>
    <xf numFmtId="0" fontId="20" fillId="2" borderId="3" xfId="0" applyFont="1" applyFill="1" applyBorder="1"/>
    <xf numFmtId="0" fontId="2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1" xfId="0" applyFont="1" applyFill="1" applyBorder="1"/>
    <xf numFmtId="0" fontId="13" fillId="3" borderId="19" xfId="1" applyFont="1" applyFill="1" applyBorder="1"/>
    <xf numFmtId="0" fontId="5" fillId="3" borderId="19" xfId="1" applyFont="1" applyFill="1" applyBorder="1" applyAlignment="1">
      <alignment horizontal="right"/>
    </xf>
    <xf numFmtId="0" fontId="4" fillId="3" borderId="39" xfId="1" applyFont="1" applyFill="1" applyBorder="1"/>
    <xf numFmtId="0" fontId="7" fillId="3" borderId="19" xfId="1" applyFont="1" applyFill="1" applyBorder="1"/>
    <xf numFmtId="0" fontId="4" fillId="3" borderId="44" xfId="1" applyFont="1" applyFill="1" applyBorder="1"/>
    <xf numFmtId="0" fontId="4" fillId="3" borderId="3" xfId="1" applyFont="1" applyFill="1" applyBorder="1"/>
    <xf numFmtId="0" fontId="3" fillId="3" borderId="3" xfId="1" applyFont="1" applyFill="1" applyBorder="1"/>
    <xf numFmtId="0" fontId="4" fillId="4" borderId="3" xfId="1" applyFont="1" applyFill="1" applyBorder="1"/>
    <xf numFmtId="0" fontId="4" fillId="2" borderId="112" xfId="0" applyFont="1" applyFill="1" applyBorder="1"/>
    <xf numFmtId="0" fontId="4" fillId="5" borderId="113" xfId="1" applyFont="1" applyFill="1" applyBorder="1"/>
    <xf numFmtId="0" fontId="4" fillId="4" borderId="15" xfId="1" applyFont="1" applyFill="1" applyBorder="1"/>
    <xf numFmtId="0" fontId="2" fillId="0" borderId="2" xfId="1" applyFont="1" applyBorder="1"/>
    <xf numFmtId="0" fontId="4" fillId="4" borderId="2" xfId="1" applyFont="1" applyFill="1" applyBorder="1"/>
    <xf numFmtId="0" fontId="4" fillId="0" borderId="2" xfId="1" applyFont="1" applyFill="1" applyBorder="1"/>
    <xf numFmtId="0" fontId="3" fillId="3" borderId="2" xfId="1" applyFont="1" applyFill="1" applyBorder="1"/>
    <xf numFmtId="0" fontId="4" fillId="3" borderId="2" xfId="1" applyFont="1" applyFill="1" applyBorder="1"/>
    <xf numFmtId="0" fontId="2" fillId="2" borderId="111" xfId="0" applyFont="1" applyFill="1" applyBorder="1"/>
    <xf numFmtId="0" fontId="4" fillId="5" borderId="45" xfId="1" applyFont="1" applyFill="1" applyBorder="1"/>
    <xf numFmtId="0" fontId="5" fillId="3" borderId="2" xfId="1" applyFont="1" applyFill="1" applyBorder="1"/>
    <xf numFmtId="0" fontId="5" fillId="3" borderId="2" xfId="1" applyFont="1" applyFill="1" applyBorder="1" applyAlignment="1">
      <alignment horizontal="right"/>
    </xf>
    <xf numFmtId="0" fontId="4" fillId="5" borderId="107" xfId="1" applyFont="1" applyFill="1" applyBorder="1"/>
    <xf numFmtId="0" fontId="4" fillId="5" borderId="1" xfId="1" applyFont="1" applyFill="1" applyBorder="1"/>
    <xf numFmtId="0" fontId="7" fillId="3" borderId="1" xfId="1" applyFont="1" applyFill="1" applyBorder="1"/>
    <xf numFmtId="0" fontId="3" fillId="9" borderId="1" xfId="0" applyFont="1" applyFill="1" applyBorder="1"/>
    <xf numFmtId="2" fontId="24" fillId="0" borderId="16" xfId="1" applyNumberFormat="1" applyFont="1" applyFill="1" applyBorder="1"/>
    <xf numFmtId="2" fontId="25" fillId="0" borderId="1" xfId="1" applyNumberFormat="1" applyFont="1" applyFill="1" applyBorder="1"/>
    <xf numFmtId="2" fontId="24" fillId="13" borderId="16" xfId="1" applyNumberFormat="1" applyFont="1" applyFill="1" applyBorder="1"/>
    <xf numFmtId="2" fontId="24" fillId="13" borderId="1" xfId="1" applyNumberFormat="1" applyFont="1" applyFill="1" applyBorder="1"/>
    <xf numFmtId="2" fontId="25" fillId="3" borderId="1" xfId="1" applyNumberFormat="1" applyFont="1" applyFill="1" applyBorder="1"/>
    <xf numFmtId="2" fontId="24" fillId="0" borderId="1" xfId="1" applyNumberFormat="1" applyFont="1" applyFill="1" applyBorder="1"/>
    <xf numFmtId="0" fontId="2" fillId="0" borderId="3" xfId="1" applyFont="1" applyBorder="1"/>
    <xf numFmtId="0" fontId="3" fillId="3" borderId="7" xfId="1" applyFont="1" applyFill="1" applyBorder="1"/>
    <xf numFmtId="2" fontId="25" fillId="13" borderId="1" xfId="1" applyNumberFormat="1" applyFont="1" applyFill="1" applyBorder="1"/>
    <xf numFmtId="2" fontId="4" fillId="14" borderId="1" xfId="1" applyNumberFormat="1" applyFont="1" applyFill="1" applyBorder="1"/>
    <xf numFmtId="2" fontId="4" fillId="13" borderId="1" xfId="1" applyNumberFormat="1" applyFont="1" applyFill="1" applyBorder="1"/>
    <xf numFmtId="2" fontId="4" fillId="9" borderId="4" xfId="0" applyNumberFormat="1" applyFont="1" applyFill="1" applyBorder="1"/>
    <xf numFmtId="0" fontId="25" fillId="2" borderId="4" xfId="0" applyFont="1" applyFill="1" applyBorder="1"/>
    <xf numFmtId="2" fontId="4" fillId="15" borderId="43" xfId="1" applyNumberFormat="1" applyFont="1" applyFill="1" applyBorder="1"/>
    <xf numFmtId="0" fontId="3" fillId="4" borderId="12" xfId="1" applyFont="1" applyFill="1" applyBorder="1"/>
    <xf numFmtId="2" fontId="4" fillId="15" borderId="1" xfId="1" applyNumberFormat="1" applyFont="1" applyFill="1" applyBorder="1"/>
    <xf numFmtId="0" fontId="3" fillId="0" borderId="1" xfId="1" applyFont="1" applyFill="1" applyBorder="1"/>
    <xf numFmtId="0" fontId="5" fillId="3" borderId="3" xfId="1" applyFont="1" applyFill="1" applyBorder="1"/>
    <xf numFmtId="0" fontId="5" fillId="3" borderId="3" xfId="1" applyFont="1" applyFill="1" applyBorder="1" applyAlignment="1">
      <alignment horizontal="right"/>
    </xf>
    <xf numFmtId="0" fontId="5" fillId="4" borderId="1" xfId="1" applyFont="1" applyFill="1" applyBorder="1"/>
    <xf numFmtId="49" fontId="5" fillId="3" borderId="1" xfId="1" applyNumberFormat="1" applyFont="1" applyFill="1" applyBorder="1" applyAlignment="1">
      <alignment horizontal="right"/>
    </xf>
    <xf numFmtId="49" fontId="3" fillId="3" borderId="1" xfId="1" applyNumberFormat="1" applyFont="1" applyFill="1" applyBorder="1" applyAlignment="1">
      <alignment horizontal="center"/>
    </xf>
    <xf numFmtId="0" fontId="8" fillId="3" borderId="47" xfId="1" applyFont="1" applyFill="1" applyBorder="1"/>
    <xf numFmtId="0" fontId="4" fillId="3" borderId="112" xfId="1" applyFont="1" applyFill="1" applyBorder="1"/>
    <xf numFmtId="0" fontId="4" fillId="0" borderId="3" xfId="1" applyFont="1" applyBorder="1" applyAlignment="1">
      <alignment horizontal="center"/>
    </xf>
    <xf numFmtId="0" fontId="3" fillId="3" borderId="47" xfId="1" applyFont="1" applyFill="1" applyBorder="1"/>
    <xf numFmtId="0" fontId="18" fillId="0" borderId="7" xfId="0" applyFont="1" applyBorder="1"/>
    <xf numFmtId="0" fontId="26" fillId="3" borderId="1" xfId="1" applyFont="1" applyFill="1" applyBorder="1"/>
    <xf numFmtId="0" fontId="3" fillId="3" borderId="19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0" fontId="27" fillId="0" borderId="0" xfId="1" applyFont="1"/>
    <xf numFmtId="0" fontId="28" fillId="3" borderId="0" xfId="1" applyFont="1" applyFill="1" applyBorder="1" applyAlignment="1">
      <alignment horizontal="left"/>
    </xf>
    <xf numFmtId="0" fontId="29" fillId="0" borderId="0" xfId="1" applyFont="1"/>
    <xf numFmtId="0" fontId="28" fillId="6" borderId="11" xfId="1" applyFont="1" applyFill="1" applyBorder="1"/>
    <xf numFmtId="0" fontId="29" fillId="6" borderId="11" xfId="1" applyFont="1" applyFill="1" applyBorder="1"/>
    <xf numFmtId="0" fontId="28" fillId="6" borderId="11" xfId="1" applyFont="1" applyFill="1" applyBorder="1" applyAlignment="1">
      <alignment horizontal="left"/>
    </xf>
    <xf numFmtId="0" fontId="29" fillId="6" borderId="0" xfId="1" applyFont="1" applyFill="1"/>
    <xf numFmtId="0" fontId="30" fillId="3" borderId="0" xfId="1" applyFont="1" applyFill="1" applyBorder="1"/>
    <xf numFmtId="0" fontId="28" fillId="3" borderId="11" xfId="1" applyFont="1" applyFill="1" applyBorder="1" applyAlignment="1">
      <alignment horizontal="left"/>
    </xf>
    <xf numFmtId="0" fontId="30" fillId="3" borderId="11" xfId="1" applyFont="1" applyFill="1" applyBorder="1"/>
    <xf numFmtId="0" fontId="29" fillId="0" borderId="11" xfId="1" applyFont="1" applyBorder="1"/>
    <xf numFmtId="0" fontId="28" fillId="3" borderId="0" xfId="1" applyFont="1" applyFill="1" applyBorder="1"/>
    <xf numFmtId="0" fontId="28" fillId="3" borderId="11" xfId="1" applyFont="1" applyFill="1" applyBorder="1"/>
    <xf numFmtId="0" fontId="27" fillId="0" borderId="0" xfId="1" applyFont="1" applyAlignment="1"/>
    <xf numFmtId="0" fontId="27" fillId="0" borderId="11" xfId="1" applyFont="1" applyBorder="1"/>
    <xf numFmtId="0" fontId="9" fillId="0" borderId="0" xfId="1" applyFont="1"/>
    <xf numFmtId="0" fontId="3" fillId="3" borderId="21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3" borderId="15" xfId="1" applyFont="1" applyFill="1" applyBorder="1" applyAlignment="1"/>
    <xf numFmtId="0" fontId="4" fillId="2" borderId="6" xfId="0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0" borderId="1" xfId="1" applyFont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2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2" fillId="0" borderId="1" xfId="1" applyFont="1" applyBorder="1"/>
    <xf numFmtId="2" fontId="24" fillId="3" borderId="1" xfId="1" applyNumberFormat="1" applyFont="1" applyFill="1" applyBorder="1"/>
    <xf numFmtId="2" fontId="4" fillId="3" borderId="40" xfId="1" applyNumberFormat="1" applyFont="1" applyFill="1" applyBorder="1"/>
    <xf numFmtId="2" fontId="4" fillId="18" borderId="1" xfId="1" applyNumberFormat="1" applyFont="1" applyFill="1" applyBorder="1"/>
    <xf numFmtId="0" fontId="5" fillId="2" borderId="3" xfId="0" applyFont="1" applyFill="1" applyBorder="1"/>
    <xf numFmtId="0" fontId="8" fillId="4" borderId="39" xfId="1" applyFont="1" applyFill="1" applyBorder="1"/>
    <xf numFmtId="0" fontId="4" fillId="9" borderId="75" xfId="0" applyFont="1" applyFill="1" applyBorder="1"/>
    <xf numFmtId="0" fontId="3" fillId="0" borderId="1" xfId="0" applyFont="1" applyFill="1" applyBorder="1"/>
    <xf numFmtId="0" fontId="2" fillId="0" borderId="0" xfId="0" applyFont="1" applyFill="1"/>
    <xf numFmtId="0" fontId="5" fillId="0" borderId="1" xfId="0" applyFont="1" applyFill="1" applyBorder="1"/>
    <xf numFmtId="0" fontId="5" fillId="0" borderId="1" xfId="1" applyFont="1" applyFill="1" applyBorder="1" applyAlignment="1">
      <alignment horizontal="right"/>
    </xf>
    <xf numFmtId="0" fontId="15" fillId="0" borderId="1" xfId="1" applyFont="1" applyFill="1" applyBorder="1"/>
    <xf numFmtId="0" fontId="16" fillId="0" borderId="1" xfId="1" applyFont="1" applyFill="1" applyBorder="1"/>
    <xf numFmtId="0" fontId="3" fillId="0" borderId="1" xfId="1" applyFont="1" applyFill="1" applyBorder="1" applyAlignment="1">
      <alignment vertical="center"/>
    </xf>
    <xf numFmtId="0" fontId="2" fillId="0" borderId="1" xfId="1" applyFont="1" applyBorder="1"/>
    <xf numFmtId="0" fontId="3" fillId="3" borderId="2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3" fillId="6" borderId="11" xfId="1" applyFont="1" applyFill="1" applyBorder="1"/>
    <xf numFmtId="0" fontId="2" fillId="6" borderId="11" xfId="1" applyFont="1" applyFill="1" applyBorder="1"/>
    <xf numFmtId="0" fontId="3" fillId="6" borderId="11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4" fillId="6" borderId="14" xfId="1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Alignment="1"/>
    <xf numFmtId="0" fontId="0" fillId="0" borderId="0" xfId="0" applyAlignment="1"/>
    <xf numFmtId="0" fontId="4" fillId="3" borderId="1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3" borderId="114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114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4" fillId="2" borderId="97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9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3" fillId="3" borderId="118" xfId="1" applyFont="1" applyFill="1" applyBorder="1" applyAlignment="1">
      <alignment horizontal="center"/>
    </xf>
    <xf numFmtId="0" fontId="3" fillId="3" borderId="39" xfId="1" applyFont="1" applyFill="1" applyBorder="1" applyAlignment="1">
      <alignment horizontal="center"/>
    </xf>
    <xf numFmtId="0" fontId="3" fillId="3" borderId="107" xfId="1" applyFont="1" applyFill="1" applyBorder="1" applyAlignment="1">
      <alignment horizontal="center"/>
    </xf>
    <xf numFmtId="0" fontId="4" fillId="7" borderId="21" xfId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7" fillId="3" borderId="21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4" fillId="8" borderId="21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/>
    </xf>
    <xf numFmtId="0" fontId="8" fillId="6" borderId="21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99" xfId="1" applyFont="1" applyFill="1" applyBorder="1" applyAlignment="1">
      <alignment horizontal="center"/>
    </xf>
    <xf numFmtId="0" fontId="4" fillId="3" borderId="95" xfId="1" applyFont="1" applyFill="1" applyBorder="1" applyAlignment="1">
      <alignment horizontal="center"/>
    </xf>
    <xf numFmtId="0" fontId="4" fillId="3" borderId="100" xfId="1" applyFont="1" applyFill="1" applyBorder="1" applyAlignment="1">
      <alignment horizontal="center"/>
    </xf>
    <xf numFmtId="0" fontId="4" fillId="16" borderId="2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2" fillId="3" borderId="20" xfId="1" applyFont="1" applyFill="1" applyBorder="1" applyAlignment="1">
      <alignment horizontal="center" vertical="center"/>
    </xf>
    <xf numFmtId="0" fontId="3" fillId="3" borderId="15" xfId="1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3" fillId="5" borderId="94" xfId="1" applyFont="1" applyFill="1" applyBorder="1" applyAlignment="1">
      <alignment horizontal="center"/>
    </xf>
    <xf numFmtId="0" fontId="3" fillId="5" borderId="95" xfId="1" applyFont="1" applyFill="1" applyBorder="1" applyAlignment="1">
      <alignment horizontal="center"/>
    </xf>
    <xf numFmtId="0" fontId="3" fillId="5" borderId="96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3" fillId="2" borderId="99" xfId="0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/>
    </xf>
    <xf numFmtId="0" fontId="3" fillId="2" borderId="10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108" xfId="1" applyFont="1" applyFill="1" applyBorder="1" applyAlignment="1">
      <alignment horizontal="center"/>
    </xf>
    <xf numFmtId="0" fontId="15" fillId="3" borderId="18" xfId="1" applyFont="1" applyFill="1" applyBorder="1" applyAlignment="1">
      <alignment horizontal="center"/>
    </xf>
    <xf numFmtId="0" fontId="4" fillId="3" borderId="107" xfId="1" applyFont="1" applyFill="1" applyBorder="1" applyAlignment="1">
      <alignment horizontal="center"/>
    </xf>
    <xf numFmtId="0" fontId="4" fillId="3" borderId="19" xfId="1" applyFont="1" applyFill="1" applyBorder="1" applyAlignment="1"/>
    <xf numFmtId="0" fontId="0" fillId="0" borderId="19" xfId="0" applyBorder="1" applyAlignment="1"/>
    <xf numFmtId="0" fontId="0" fillId="0" borderId="14" xfId="0" applyBorder="1" applyAlignment="1"/>
    <xf numFmtId="0" fontId="3" fillId="3" borderId="45" xfId="1" applyFont="1" applyFill="1" applyBorder="1" applyAlignment="1">
      <alignment horizontal="center"/>
    </xf>
    <xf numFmtId="0" fontId="3" fillId="2" borderId="97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3" fillId="2" borderId="98" xfId="0" applyFont="1" applyFill="1" applyBorder="1" applyAlignment="1">
      <alignment horizontal="center"/>
    </xf>
    <xf numFmtId="0" fontId="2" fillId="3" borderId="94" xfId="1" applyFont="1" applyFill="1" applyBorder="1" applyAlignment="1">
      <alignment horizontal="center" vertical="center"/>
    </xf>
    <xf numFmtId="0" fontId="2" fillId="3" borderId="95" xfId="1" applyFont="1" applyFill="1" applyBorder="1" applyAlignment="1">
      <alignment horizontal="center" vertical="center"/>
    </xf>
    <xf numFmtId="0" fontId="2" fillId="3" borderId="96" xfId="1" applyFont="1" applyFill="1" applyBorder="1" applyAlignment="1">
      <alignment horizontal="center" vertical="center"/>
    </xf>
    <xf numFmtId="0" fontId="3" fillId="3" borderId="19" xfId="1" applyFont="1" applyFill="1" applyBorder="1" applyAlignment="1"/>
    <xf numFmtId="0" fontId="3" fillId="3" borderId="18" xfId="1" applyFont="1" applyFill="1" applyBorder="1" applyAlignment="1"/>
    <xf numFmtId="0" fontId="2" fillId="3" borderId="19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4" fillId="3" borderId="94" xfId="1" applyFont="1" applyFill="1" applyBorder="1" applyAlignment="1">
      <alignment horizontal="center"/>
    </xf>
    <xf numFmtId="0" fontId="4" fillId="3" borderId="96" xfId="1" applyFont="1" applyFill="1" applyBorder="1" applyAlignment="1">
      <alignment horizontal="center"/>
    </xf>
    <xf numFmtId="0" fontId="3" fillId="3" borderId="94" xfId="1" applyFont="1" applyFill="1" applyBorder="1" applyAlignment="1">
      <alignment horizontal="center"/>
    </xf>
    <xf numFmtId="0" fontId="3" fillId="3" borderId="95" xfId="1" applyFont="1" applyFill="1" applyBorder="1" applyAlignment="1">
      <alignment horizontal="center"/>
    </xf>
    <xf numFmtId="0" fontId="3" fillId="3" borderId="96" xfId="1" applyFont="1" applyFill="1" applyBorder="1" applyAlignment="1">
      <alignment horizontal="center"/>
    </xf>
    <xf numFmtId="0" fontId="4" fillId="4" borderId="19" xfId="1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17" borderId="21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117" xfId="1" applyFont="1" applyFill="1" applyBorder="1" applyAlignment="1">
      <alignment horizontal="center"/>
    </xf>
    <xf numFmtId="0" fontId="4" fillId="3" borderId="115" xfId="1" applyFont="1" applyFill="1" applyBorder="1" applyAlignment="1">
      <alignment horizontal="center"/>
    </xf>
    <xf numFmtId="0" fontId="4" fillId="3" borderId="81" xfId="1" applyFont="1" applyFill="1" applyBorder="1" applyAlignment="1">
      <alignment horizontal="center"/>
    </xf>
    <xf numFmtId="0" fontId="4" fillId="3" borderId="116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117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4" fillId="5" borderId="18" xfId="1" applyFont="1" applyFill="1" applyBorder="1" applyAlignment="1">
      <alignment horizontal="center"/>
    </xf>
    <xf numFmtId="0" fontId="4" fillId="5" borderId="38" xfId="1" applyFont="1" applyFill="1" applyBorder="1" applyAlignment="1">
      <alignment horizontal="center"/>
    </xf>
    <xf numFmtId="0" fontId="3" fillId="3" borderId="99" xfId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4" fillId="3" borderId="103" xfId="1" applyFont="1" applyFill="1" applyBorder="1" applyAlignment="1">
      <alignment horizontal="center"/>
    </xf>
    <xf numFmtId="0" fontId="4" fillId="3" borderId="82" xfId="1" applyFont="1" applyFill="1" applyBorder="1" applyAlignment="1">
      <alignment horizontal="center"/>
    </xf>
    <xf numFmtId="0" fontId="4" fillId="5" borderId="107" xfId="1" applyFont="1" applyFill="1" applyBorder="1" applyAlignment="1">
      <alignment horizontal="center"/>
    </xf>
    <xf numFmtId="0" fontId="10" fillId="7" borderId="21" xfId="1" applyFont="1" applyFill="1" applyBorder="1" applyAlignment="1">
      <alignment horizontal="center"/>
    </xf>
    <xf numFmtId="0" fontId="8" fillId="5" borderId="21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3" fillId="3" borderId="106" xfId="1" applyFont="1" applyFill="1" applyBorder="1" applyAlignment="1">
      <alignment horizontal="center"/>
    </xf>
    <xf numFmtId="0" fontId="3" fillId="3" borderId="105" xfId="1" applyFont="1" applyFill="1" applyBorder="1" applyAlignment="1">
      <alignment horizontal="center"/>
    </xf>
    <xf numFmtId="0" fontId="4" fillId="3" borderId="105" xfId="1" applyFont="1" applyFill="1" applyBorder="1" applyAlignment="1">
      <alignment horizontal="center"/>
    </xf>
    <xf numFmtId="0" fontId="4" fillId="3" borderId="104" xfId="1" applyFont="1" applyFill="1" applyBorder="1" applyAlignment="1">
      <alignment horizontal="center"/>
    </xf>
    <xf numFmtId="0" fontId="4" fillId="5" borderId="19" xfId="1" applyFont="1" applyFill="1" applyBorder="1" applyAlignment="1">
      <alignment horizontal="center"/>
    </xf>
    <xf numFmtId="0" fontId="8" fillId="6" borderId="19" xfId="1" applyFont="1" applyFill="1" applyBorder="1" applyAlignment="1">
      <alignment horizontal="center"/>
    </xf>
    <xf numFmtId="0" fontId="8" fillId="6" borderId="18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7" fillId="4" borderId="21" xfId="1" applyFont="1" applyFill="1" applyBorder="1" applyAlignment="1">
      <alignment horizontal="center"/>
    </xf>
    <xf numFmtId="0" fontId="3" fillId="3" borderId="101" xfId="1" applyFont="1" applyFill="1" applyBorder="1" applyAlignment="1">
      <alignment horizontal="center"/>
    </xf>
    <xf numFmtId="0" fontId="3" fillId="3" borderId="102" xfId="1" applyFont="1" applyFill="1" applyBorder="1" applyAlignment="1">
      <alignment horizontal="center"/>
    </xf>
    <xf numFmtId="0" fontId="4" fillId="3" borderId="101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3" fillId="3" borderId="80" xfId="1" applyFont="1" applyFill="1" applyBorder="1" applyAlignment="1">
      <alignment horizontal="center"/>
    </xf>
    <xf numFmtId="0" fontId="3" fillId="3" borderId="81" xfId="1" applyFont="1" applyFill="1" applyBorder="1" applyAlignment="1">
      <alignment horizontal="center"/>
    </xf>
    <xf numFmtId="0" fontId="3" fillId="3" borderId="82" xfId="1" applyFont="1" applyFill="1" applyBorder="1" applyAlignment="1">
      <alignment horizontal="center"/>
    </xf>
    <xf numFmtId="0" fontId="3" fillId="2" borderId="8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/>
    </xf>
    <xf numFmtId="0" fontId="4" fillId="7" borderId="20" xfId="1" applyFont="1" applyFill="1" applyBorder="1" applyAlignment="1">
      <alignment horizontal="center"/>
    </xf>
    <xf numFmtId="0" fontId="4" fillId="5" borderId="20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center"/>
    </xf>
    <xf numFmtId="0" fontId="8" fillId="6" borderId="2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4" borderId="94" xfId="1" applyFont="1" applyFill="1" applyBorder="1" applyAlignment="1">
      <alignment horizontal="center"/>
    </xf>
    <xf numFmtId="0" fontId="4" fillId="4" borderId="95" xfId="1" applyFont="1" applyFill="1" applyBorder="1" applyAlignment="1">
      <alignment horizontal="center"/>
    </xf>
    <xf numFmtId="0" fontId="4" fillId="4" borderId="96" xfId="1" applyFont="1" applyFill="1" applyBorder="1" applyAlignment="1">
      <alignment horizontal="center"/>
    </xf>
    <xf numFmtId="0" fontId="4" fillId="2" borderId="115" xfId="0" applyFont="1" applyFill="1" applyBorder="1" applyAlignment="1">
      <alignment horizontal="center"/>
    </xf>
    <xf numFmtId="0" fontId="4" fillId="2" borderId="116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3" fillId="3" borderId="85" xfId="1" applyFont="1" applyFill="1" applyBorder="1" applyAlignment="1"/>
    <xf numFmtId="0" fontId="0" fillId="0" borderId="86" xfId="0" applyBorder="1" applyAlignment="1"/>
    <xf numFmtId="0" fontId="0" fillId="0" borderId="87" xfId="0" applyBorder="1" applyAlignment="1"/>
    <xf numFmtId="0" fontId="3" fillId="3" borderId="88" xfId="1" applyFont="1" applyFill="1" applyBorder="1" applyAlignment="1"/>
    <xf numFmtId="0" fontId="0" fillId="0" borderId="89" xfId="0" applyBorder="1" applyAlignment="1"/>
    <xf numFmtId="0" fontId="0" fillId="0" borderId="90" xfId="0" applyBorder="1" applyAlignment="1"/>
    <xf numFmtId="0" fontId="3" fillId="3" borderId="91" xfId="1" applyFont="1" applyFill="1" applyBorder="1" applyAlignment="1"/>
    <xf numFmtId="0" fontId="0" fillId="0" borderId="92" xfId="0" applyBorder="1" applyAlignment="1"/>
    <xf numFmtId="0" fontId="0" fillId="0" borderId="93" xfId="0" applyBorder="1" applyAlignment="1"/>
    <xf numFmtId="0" fontId="8" fillId="6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30" fillId="6" borderId="14" xfId="1" applyFont="1" applyFill="1" applyBorder="1" applyAlignment="1">
      <alignment horizontal="center"/>
    </xf>
    <xf numFmtId="0" fontId="27" fillId="0" borderId="0" xfId="1" applyFont="1"/>
    <xf numFmtId="0" fontId="27" fillId="0" borderId="0" xfId="1" applyFont="1" applyAlignment="1"/>
    <xf numFmtId="0" fontId="31" fillId="0" borderId="0" xfId="0" applyFont="1" applyAlignment="1"/>
    <xf numFmtId="0" fontId="7" fillId="4" borderId="18" xfId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48"/>
  <sheetViews>
    <sheetView view="pageBreakPreview" topLeftCell="A311" zoomScale="60" zoomScaleNormal="100" workbookViewId="0">
      <selection activeCell="U1163" sqref="U1163"/>
    </sheetView>
  </sheetViews>
  <sheetFormatPr defaultColWidth="9.140625" defaultRowHeight="15.75" x14ac:dyDescent="0.25"/>
  <cols>
    <col min="1" max="1" width="5" style="39" customWidth="1"/>
    <col min="2" max="2" width="2.7109375" style="39" customWidth="1"/>
    <col min="3" max="3" width="48.7109375" style="39" customWidth="1"/>
    <col min="4" max="4" width="7" style="39" customWidth="1"/>
    <col min="5" max="5" width="9.7109375" style="39" customWidth="1"/>
    <col min="6" max="6" width="8.28515625" style="39" customWidth="1"/>
    <col min="7" max="7" width="6.7109375" style="39" customWidth="1"/>
    <col min="8" max="8" width="8.28515625" style="39" customWidth="1"/>
    <col min="9" max="9" width="8.7109375" style="39" customWidth="1"/>
    <col min="10" max="10" width="8.140625" style="39" customWidth="1"/>
    <col min="11" max="11" width="5.85546875" style="39" customWidth="1"/>
    <col min="12" max="12" width="7.85546875" style="39" customWidth="1"/>
    <col min="13" max="13" width="9.28515625" style="39" customWidth="1"/>
    <col min="14" max="14" width="7" style="39" customWidth="1"/>
    <col min="15" max="15" width="7.28515625" style="39" customWidth="1"/>
    <col min="16" max="16" width="7.42578125" style="39" customWidth="1"/>
    <col min="17" max="17" width="8.42578125" style="39" customWidth="1"/>
    <col min="18" max="18" width="10.7109375" style="39" customWidth="1"/>
    <col min="19" max="19" width="7.42578125" style="39" customWidth="1"/>
    <col min="20" max="21" width="8.42578125" style="39" customWidth="1"/>
    <col min="22" max="22" width="11.7109375" style="39" customWidth="1"/>
    <col min="23" max="25" width="0" style="39" hidden="1" customWidth="1"/>
    <col min="26" max="55" width="0" style="40" hidden="1" customWidth="1"/>
    <col min="56" max="56" width="0" style="39" hidden="1" customWidth="1"/>
    <col min="57" max="57" width="8.42578125" style="39" customWidth="1"/>
    <col min="58" max="58" width="7.85546875" style="39" customWidth="1"/>
    <col min="59" max="59" width="7.42578125" style="39" customWidth="1"/>
    <col min="60" max="60" width="7.28515625" style="39" customWidth="1"/>
    <col min="61" max="61" width="8.140625" style="39" customWidth="1"/>
    <col min="62" max="62" width="7.28515625" style="39" customWidth="1"/>
    <col min="63" max="63" width="6" style="39" customWidth="1"/>
    <col min="64" max="66" width="9.140625" style="39" hidden="1" customWidth="1"/>
    <col min="67" max="16384" width="9.140625" style="39"/>
  </cols>
  <sheetData>
    <row r="1" spans="1:63" ht="15.75" customHeight="1" thickBot="1" x14ac:dyDescent="0.3">
      <c r="A1" s="34"/>
      <c r="B1" s="35"/>
      <c r="C1" s="35"/>
      <c r="D1" s="687" t="s">
        <v>296</v>
      </c>
      <c r="E1" s="688"/>
      <c r="F1" s="688"/>
      <c r="G1" s="688"/>
      <c r="H1" s="688"/>
      <c r="I1" s="689"/>
      <c r="J1" s="690" t="s">
        <v>295</v>
      </c>
      <c r="K1" s="691"/>
      <c r="L1" s="691"/>
      <c r="M1" s="691"/>
      <c r="N1" s="691"/>
      <c r="O1" s="691"/>
      <c r="P1" s="692"/>
      <c r="Q1" s="693" t="s">
        <v>296</v>
      </c>
      <c r="R1" s="694"/>
      <c r="S1" s="694"/>
      <c r="T1" s="694"/>
      <c r="U1" s="694"/>
      <c r="V1" s="695"/>
      <c r="W1" s="690" t="s">
        <v>295</v>
      </c>
      <c r="X1" s="691"/>
      <c r="Y1" s="691"/>
      <c r="Z1" s="691"/>
      <c r="AA1" s="691"/>
      <c r="AB1" s="691"/>
      <c r="AC1" s="692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7"/>
      <c r="AP1" s="248"/>
      <c r="AQ1" s="248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9"/>
      <c r="BE1" s="690" t="s">
        <v>295</v>
      </c>
      <c r="BF1" s="691"/>
      <c r="BG1" s="691"/>
      <c r="BH1" s="691"/>
      <c r="BI1" s="691"/>
      <c r="BJ1" s="691"/>
      <c r="BK1" s="692"/>
    </row>
    <row r="2" spans="1:63" ht="15.75" customHeight="1" thickBot="1" x14ac:dyDescent="0.3">
      <c r="A2" s="34" t="s">
        <v>235</v>
      </c>
      <c r="B2" s="35"/>
      <c r="C2" s="35"/>
      <c r="D2" s="261" t="s">
        <v>2</v>
      </c>
      <c r="E2" s="262" t="s">
        <v>0</v>
      </c>
      <c r="F2" s="263" t="s">
        <v>3</v>
      </c>
      <c r="G2" s="264" t="s">
        <v>4</v>
      </c>
      <c r="H2" s="264" t="s">
        <v>60</v>
      </c>
      <c r="I2" s="265" t="s">
        <v>5</v>
      </c>
      <c r="J2" s="238" t="s">
        <v>210</v>
      </c>
      <c r="K2" s="239" t="s">
        <v>213</v>
      </c>
      <c r="L2" s="239" t="s">
        <v>207</v>
      </c>
      <c r="M2" s="239" t="s">
        <v>292</v>
      </c>
      <c r="N2" s="239" t="s">
        <v>293</v>
      </c>
      <c r="O2" s="239" t="s">
        <v>294</v>
      </c>
      <c r="P2" s="240" t="s">
        <v>204</v>
      </c>
      <c r="Q2" s="255" t="s">
        <v>2</v>
      </c>
      <c r="R2" s="256" t="s">
        <v>0</v>
      </c>
      <c r="S2" s="255" t="s">
        <v>3</v>
      </c>
      <c r="T2" s="257" t="s">
        <v>4</v>
      </c>
      <c r="U2" s="257" t="s">
        <v>60</v>
      </c>
      <c r="V2" s="256" t="s">
        <v>5</v>
      </c>
      <c r="W2" s="41"/>
      <c r="X2" s="242" t="s">
        <v>1</v>
      </c>
      <c r="Y2" s="243"/>
      <c r="Z2" s="244"/>
      <c r="AA2" s="245"/>
      <c r="AB2" s="245" t="s">
        <v>205</v>
      </c>
      <c r="AC2" s="42"/>
      <c r="AD2" s="42"/>
      <c r="AE2" s="42"/>
      <c r="AF2" s="42"/>
      <c r="AG2" s="42"/>
      <c r="AH2" s="42" t="s">
        <v>206</v>
      </c>
      <c r="AI2" s="42"/>
      <c r="AJ2" s="42"/>
      <c r="AK2" s="42"/>
      <c r="AL2" s="42"/>
      <c r="AM2" s="42"/>
      <c r="AN2" s="42"/>
      <c r="AO2" s="244"/>
      <c r="AP2" s="245"/>
      <c r="AQ2" s="245" t="s">
        <v>205</v>
      </c>
      <c r="AR2" s="42"/>
      <c r="AS2" s="42"/>
      <c r="AT2" s="42"/>
      <c r="AU2" s="42"/>
      <c r="AV2" s="42"/>
      <c r="AW2" s="42" t="s">
        <v>206</v>
      </c>
      <c r="AX2" s="42"/>
      <c r="AY2" s="42"/>
      <c r="AZ2" s="42"/>
      <c r="BA2" s="42"/>
      <c r="BB2" s="42"/>
      <c r="BC2" s="42"/>
      <c r="BE2" s="238" t="s">
        <v>210</v>
      </c>
      <c r="BF2" s="239" t="s">
        <v>213</v>
      </c>
      <c r="BG2" s="239" t="s">
        <v>207</v>
      </c>
      <c r="BH2" s="239" t="s">
        <v>292</v>
      </c>
      <c r="BI2" s="239" t="s">
        <v>293</v>
      </c>
      <c r="BJ2" s="239" t="s">
        <v>294</v>
      </c>
      <c r="BK2" s="240" t="s">
        <v>204</v>
      </c>
    </row>
    <row r="3" spans="1:63" ht="16.5" customHeight="1" thickBot="1" x14ac:dyDescent="0.3">
      <c r="A3" s="215"/>
      <c r="B3" s="216"/>
      <c r="C3" s="216"/>
      <c r="D3" s="250" t="s">
        <v>43</v>
      </c>
      <c r="E3" s="258"/>
      <c r="F3" s="241"/>
      <c r="G3" s="259"/>
      <c r="H3" s="259"/>
      <c r="I3" s="260"/>
      <c r="J3" s="218"/>
      <c r="K3" s="218"/>
      <c r="L3" s="218"/>
      <c r="M3" s="218"/>
      <c r="N3" s="218"/>
      <c r="O3" s="218"/>
      <c r="P3" s="237"/>
      <c r="Q3" s="250" t="s">
        <v>44</v>
      </c>
      <c r="R3" s="251"/>
      <c r="S3" s="252"/>
      <c r="T3" s="253"/>
      <c r="U3" s="253"/>
      <c r="V3" s="254"/>
      <c r="W3" s="219"/>
      <c r="X3" s="215"/>
      <c r="Y3" s="216"/>
      <c r="Z3" s="220"/>
      <c r="AA3" s="221" t="s">
        <v>43</v>
      </c>
      <c r="AB3" s="222" t="s">
        <v>199</v>
      </c>
      <c r="AC3" s="217" t="s">
        <v>200</v>
      </c>
      <c r="AD3" s="217" t="s">
        <v>201</v>
      </c>
      <c r="AE3" s="217" t="s">
        <v>202</v>
      </c>
      <c r="AF3" s="217" t="s">
        <v>203</v>
      </c>
      <c r="AG3" s="221" t="s">
        <v>204</v>
      </c>
      <c r="AH3" s="221" t="s">
        <v>207</v>
      </c>
      <c r="AI3" s="221" t="s">
        <v>208</v>
      </c>
      <c r="AJ3" s="220" t="s">
        <v>209</v>
      </c>
      <c r="AK3" s="220" t="s">
        <v>210</v>
      </c>
      <c r="AL3" s="217" t="s">
        <v>211</v>
      </c>
      <c r="AM3" s="217" t="s">
        <v>212</v>
      </c>
      <c r="AN3" s="217" t="s">
        <v>213</v>
      </c>
      <c r="AO3" s="220"/>
      <c r="AP3" s="221" t="s">
        <v>193</v>
      </c>
      <c r="AQ3" s="222" t="s">
        <v>199</v>
      </c>
      <c r="AR3" s="217" t="s">
        <v>200</v>
      </c>
      <c r="AS3" s="217" t="s">
        <v>201</v>
      </c>
      <c r="AT3" s="217" t="s">
        <v>202</v>
      </c>
      <c r="AU3" s="217" t="s">
        <v>203</v>
      </c>
      <c r="AV3" s="221" t="s">
        <v>204</v>
      </c>
      <c r="AW3" s="221" t="s">
        <v>207</v>
      </c>
      <c r="AX3" s="221" t="s">
        <v>208</v>
      </c>
      <c r="AY3" s="220" t="s">
        <v>209</v>
      </c>
      <c r="AZ3" s="220" t="s">
        <v>210</v>
      </c>
      <c r="BA3" s="217" t="s">
        <v>211</v>
      </c>
      <c r="BB3" s="217" t="s">
        <v>212</v>
      </c>
      <c r="BC3" s="217" t="s">
        <v>213</v>
      </c>
      <c r="BE3" s="223"/>
      <c r="BF3" s="223"/>
      <c r="BG3" s="223"/>
      <c r="BH3" s="223"/>
      <c r="BI3" s="223"/>
      <c r="BJ3" s="223"/>
      <c r="BK3" s="223"/>
    </row>
    <row r="4" spans="1:63" s="43" customFormat="1" ht="15.75" customHeight="1" x14ac:dyDescent="0.25">
      <c r="A4" s="696" t="s">
        <v>70</v>
      </c>
      <c r="B4" s="696"/>
      <c r="C4" s="696"/>
      <c r="D4" s="236"/>
      <c r="E4" s="456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36"/>
      <c r="R4" s="456"/>
      <c r="S4" s="200"/>
      <c r="T4" s="200"/>
      <c r="U4" s="200"/>
      <c r="V4" s="200"/>
      <c r="W4" s="697" t="s">
        <v>70</v>
      </c>
      <c r="X4" s="697"/>
      <c r="Y4" s="697"/>
      <c r="Z4" s="456"/>
      <c r="AA4" s="456"/>
      <c r="AB4" s="200">
        <v>12</v>
      </c>
      <c r="AC4" s="200">
        <v>13</v>
      </c>
      <c r="AD4" s="200">
        <v>14</v>
      </c>
      <c r="AE4" s="200">
        <v>15</v>
      </c>
      <c r="AF4" s="200">
        <v>16</v>
      </c>
      <c r="AG4" s="200">
        <v>17</v>
      </c>
      <c r="AH4" s="200">
        <v>18</v>
      </c>
      <c r="AI4" s="200">
        <v>19</v>
      </c>
      <c r="AJ4" s="200">
        <v>20</v>
      </c>
      <c r="AK4" s="200">
        <v>21</v>
      </c>
      <c r="AL4" s="200">
        <v>22</v>
      </c>
      <c r="AM4" s="200">
        <v>23</v>
      </c>
      <c r="AN4" s="200">
        <v>24</v>
      </c>
      <c r="AO4" s="456"/>
      <c r="AP4" s="456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4"/>
      <c r="BE4" s="200"/>
      <c r="BF4" s="200"/>
      <c r="BG4" s="200"/>
      <c r="BH4" s="200"/>
      <c r="BI4" s="200"/>
      <c r="BJ4" s="200"/>
      <c r="BK4" s="200"/>
    </row>
    <row r="5" spans="1:63" ht="18.75" customHeight="1" x14ac:dyDescent="0.3">
      <c r="A5" s="685" t="s">
        <v>13</v>
      </c>
      <c r="B5" s="685"/>
      <c r="C5" s="685"/>
      <c r="D5" s="456"/>
      <c r="E5" s="456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56"/>
      <c r="R5" s="456"/>
      <c r="S5" s="454"/>
      <c r="T5" s="454"/>
      <c r="U5" s="454"/>
      <c r="V5" s="200"/>
      <c r="W5" s="686" t="s">
        <v>13</v>
      </c>
      <c r="X5" s="686"/>
      <c r="Y5" s="686"/>
      <c r="Z5" s="456"/>
      <c r="AA5" s="456"/>
      <c r="AB5" s="454"/>
      <c r="AC5" s="454"/>
      <c r="AD5" s="200"/>
      <c r="AE5" s="454"/>
      <c r="AF5" s="454"/>
      <c r="AG5" s="454"/>
      <c r="AH5" s="200"/>
      <c r="AI5" s="454"/>
      <c r="AJ5" s="454"/>
      <c r="AK5" s="454"/>
      <c r="AL5" s="200"/>
      <c r="AM5" s="200"/>
      <c r="AN5" s="200"/>
      <c r="AO5" s="456"/>
      <c r="AP5" s="456"/>
      <c r="AQ5" s="454"/>
      <c r="AR5" s="454"/>
      <c r="AS5" s="200"/>
      <c r="AT5" s="454"/>
      <c r="AU5" s="454"/>
      <c r="AV5" s="454"/>
      <c r="AW5" s="200"/>
      <c r="AX5" s="454"/>
      <c r="AY5" s="454"/>
      <c r="AZ5" s="454"/>
      <c r="BA5" s="200"/>
      <c r="BB5" s="200"/>
      <c r="BC5" s="200"/>
      <c r="BD5" s="457"/>
      <c r="BE5" s="200"/>
      <c r="BF5" s="200"/>
      <c r="BG5" s="200"/>
      <c r="BH5" s="200"/>
      <c r="BI5" s="200"/>
      <c r="BJ5" s="200"/>
      <c r="BK5" s="200"/>
    </row>
    <row r="6" spans="1:63" ht="15.75" customHeight="1" x14ac:dyDescent="0.25">
      <c r="A6" s="498" t="s">
        <v>355</v>
      </c>
      <c r="B6" s="498"/>
      <c r="C6" s="498"/>
      <c r="D6" s="201">
        <v>62</v>
      </c>
      <c r="E6" s="201">
        <v>60</v>
      </c>
      <c r="F6" s="201"/>
      <c r="G6" s="201"/>
      <c r="H6" s="201"/>
      <c r="I6" s="201"/>
      <c r="J6" s="10"/>
      <c r="K6" s="201"/>
      <c r="L6" s="201"/>
      <c r="M6" s="201"/>
      <c r="N6" s="201"/>
      <c r="O6" s="201"/>
      <c r="P6" s="201"/>
      <c r="Q6" s="201">
        <v>83</v>
      </c>
      <c r="R6" s="201">
        <v>80</v>
      </c>
      <c r="S6" s="201"/>
      <c r="T6" s="201"/>
      <c r="U6" s="201"/>
      <c r="V6" s="201"/>
      <c r="W6" s="498" t="s">
        <v>355</v>
      </c>
      <c r="X6" s="498"/>
      <c r="Y6" s="498"/>
      <c r="Z6" s="201">
        <v>62</v>
      </c>
      <c r="AA6" s="201">
        <v>65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>
        <v>83</v>
      </c>
      <c r="AP6" s="201" t="s">
        <v>356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457"/>
      <c r="BE6" s="201"/>
      <c r="BF6" s="201"/>
      <c r="BG6" s="201"/>
      <c r="BH6" s="201"/>
      <c r="BI6" s="201"/>
      <c r="BJ6" s="201"/>
      <c r="BK6" s="201"/>
    </row>
    <row r="7" spans="1:63" ht="15.75" customHeight="1" x14ac:dyDescent="0.25">
      <c r="A7" s="548" t="s">
        <v>34</v>
      </c>
      <c r="B7" s="548"/>
      <c r="C7" s="548"/>
      <c r="D7" s="200" t="s">
        <v>357</v>
      </c>
      <c r="E7" s="200">
        <v>46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 t="s">
        <v>358</v>
      </c>
      <c r="R7" s="200">
        <v>60</v>
      </c>
      <c r="S7" s="200"/>
      <c r="T7" s="200"/>
      <c r="U7" s="200"/>
      <c r="V7" s="200"/>
      <c r="W7" s="548" t="s">
        <v>34</v>
      </c>
      <c r="X7" s="548"/>
      <c r="Y7" s="548"/>
      <c r="Z7" s="200" t="s">
        <v>357</v>
      </c>
      <c r="AA7" s="200">
        <v>46</v>
      </c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 t="s">
        <v>358</v>
      </c>
      <c r="AP7" s="200">
        <v>60</v>
      </c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457"/>
      <c r="BE7" s="200"/>
      <c r="BF7" s="200"/>
      <c r="BG7" s="200"/>
      <c r="BH7" s="200"/>
      <c r="BI7" s="200"/>
      <c r="BJ7" s="200"/>
      <c r="BK7" s="200"/>
    </row>
    <row r="8" spans="1:63" ht="15.75" customHeight="1" x14ac:dyDescent="0.25">
      <c r="A8" s="548" t="s">
        <v>25</v>
      </c>
      <c r="B8" s="548"/>
      <c r="C8" s="548"/>
      <c r="D8" s="200">
        <v>16</v>
      </c>
      <c r="E8" s="200">
        <v>16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>
        <v>23</v>
      </c>
      <c r="R8" s="200">
        <v>23</v>
      </c>
      <c r="S8" s="200"/>
      <c r="T8" s="200"/>
      <c r="U8" s="200"/>
      <c r="V8" s="200"/>
      <c r="W8" s="548" t="s">
        <v>25</v>
      </c>
      <c r="X8" s="548"/>
      <c r="Y8" s="548"/>
      <c r="Z8" s="200">
        <v>16</v>
      </c>
      <c r="AA8" s="200">
        <v>16</v>
      </c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>
        <v>23</v>
      </c>
      <c r="AP8" s="200">
        <v>23</v>
      </c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457"/>
      <c r="BE8" s="200"/>
      <c r="BF8" s="200"/>
      <c r="BG8" s="200"/>
      <c r="BH8" s="200"/>
      <c r="BI8" s="200"/>
      <c r="BJ8" s="200"/>
      <c r="BK8" s="200"/>
    </row>
    <row r="9" spans="1:63" ht="15.75" customHeight="1" x14ac:dyDescent="0.25">
      <c r="A9" s="548" t="s">
        <v>359</v>
      </c>
      <c r="B9" s="548"/>
      <c r="C9" s="548"/>
      <c r="D9" s="200">
        <v>3</v>
      </c>
      <c r="E9" s="200">
        <v>3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0">
        <v>4</v>
      </c>
      <c r="R9" s="200">
        <v>4</v>
      </c>
      <c r="S9" s="201"/>
      <c r="T9" s="201"/>
      <c r="U9" s="201"/>
      <c r="V9" s="201"/>
      <c r="W9" s="548" t="s">
        <v>28</v>
      </c>
      <c r="X9" s="548"/>
      <c r="Y9" s="548"/>
      <c r="Z9" s="200">
        <v>3</v>
      </c>
      <c r="AA9" s="200">
        <v>3</v>
      </c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>
        <v>4</v>
      </c>
      <c r="AP9" s="200">
        <v>4</v>
      </c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457"/>
      <c r="BE9" s="201"/>
      <c r="BF9" s="201"/>
      <c r="BG9" s="201"/>
      <c r="BH9" s="201"/>
      <c r="BI9" s="201"/>
      <c r="BJ9" s="201"/>
      <c r="BK9" s="201"/>
    </row>
    <row r="10" spans="1:63" ht="12.75" hidden="1" customHeight="1" x14ac:dyDescent="0.3">
      <c r="A10" s="548"/>
      <c r="B10" s="548"/>
      <c r="C10" s="548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0"/>
      <c r="R10" s="201"/>
      <c r="S10" s="201"/>
      <c r="T10" s="201"/>
      <c r="U10" s="201"/>
      <c r="V10" s="201"/>
      <c r="W10" s="548"/>
      <c r="X10" s="548"/>
      <c r="Y10" s="548"/>
      <c r="Z10" s="200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457"/>
      <c r="BE10" s="201"/>
      <c r="BF10" s="201"/>
      <c r="BG10" s="201"/>
      <c r="BH10" s="201"/>
      <c r="BI10" s="201"/>
      <c r="BJ10" s="201"/>
      <c r="BK10" s="201"/>
    </row>
    <row r="11" spans="1:63" ht="12.75" hidden="1" customHeight="1" x14ac:dyDescent="0.3">
      <c r="A11" s="498"/>
      <c r="B11" s="498"/>
      <c r="C11" s="498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0"/>
      <c r="R11" s="201"/>
      <c r="S11" s="201"/>
      <c r="T11" s="201"/>
      <c r="U11" s="201"/>
      <c r="V11" s="201"/>
      <c r="W11" s="498" t="s">
        <v>136</v>
      </c>
      <c r="X11" s="498"/>
      <c r="Y11" s="498"/>
      <c r="Z11" s="200"/>
      <c r="AA11" s="201">
        <v>45</v>
      </c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0"/>
      <c r="AP11" s="201">
        <v>45</v>
      </c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457"/>
      <c r="BE11" s="201"/>
      <c r="BF11" s="201"/>
      <c r="BG11" s="201"/>
      <c r="BH11" s="201"/>
      <c r="BI11" s="201"/>
      <c r="BJ11" s="201"/>
      <c r="BK11" s="201"/>
    </row>
    <row r="12" spans="1:63" ht="12.75" hidden="1" customHeight="1" x14ac:dyDescent="0.3">
      <c r="A12" s="498"/>
      <c r="B12" s="498"/>
      <c r="C12" s="498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0"/>
      <c r="R12" s="201"/>
      <c r="S12" s="201"/>
      <c r="T12" s="201"/>
      <c r="U12" s="201"/>
      <c r="V12" s="201"/>
      <c r="W12" s="548" t="s">
        <v>28</v>
      </c>
      <c r="X12" s="548"/>
      <c r="Y12" s="548"/>
      <c r="Z12" s="200">
        <v>5</v>
      </c>
      <c r="AA12" s="201">
        <v>5</v>
      </c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0">
        <v>5</v>
      </c>
      <c r="AP12" s="201">
        <v>5</v>
      </c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457"/>
      <c r="BE12" s="201"/>
      <c r="BF12" s="201"/>
      <c r="BG12" s="201"/>
      <c r="BH12" s="201"/>
      <c r="BI12" s="201"/>
      <c r="BJ12" s="201"/>
      <c r="BK12" s="201"/>
    </row>
    <row r="13" spans="1:63" ht="15.75" customHeight="1" x14ac:dyDescent="0.25">
      <c r="A13" s="498"/>
      <c r="B13" s="498"/>
      <c r="C13" s="498"/>
      <c r="D13" s="200"/>
      <c r="E13" s="201"/>
      <c r="F13" s="201">
        <v>5.73</v>
      </c>
      <c r="G13" s="201">
        <v>11.04</v>
      </c>
      <c r="H13" s="201">
        <v>1.1000000000000001</v>
      </c>
      <c r="I13" s="201">
        <v>127</v>
      </c>
      <c r="J13" s="10">
        <v>3.5000000000000003E-2</v>
      </c>
      <c r="K13" s="10">
        <v>0.1</v>
      </c>
      <c r="L13" s="10">
        <v>150</v>
      </c>
      <c r="M13" s="10">
        <v>46.4</v>
      </c>
      <c r="N13" s="10">
        <v>105.1</v>
      </c>
      <c r="O13" s="10">
        <v>7.8</v>
      </c>
      <c r="P13" s="10">
        <v>1.18</v>
      </c>
      <c r="Q13" s="200"/>
      <c r="R13" s="201"/>
      <c r="S13" s="201">
        <v>7.52</v>
      </c>
      <c r="T13" s="201">
        <v>13.46</v>
      </c>
      <c r="U13" s="201">
        <v>1.51</v>
      </c>
      <c r="V13" s="201">
        <v>157</v>
      </c>
      <c r="W13" s="548" t="s">
        <v>10</v>
      </c>
      <c r="X13" s="548"/>
      <c r="Y13" s="548"/>
      <c r="Z13" s="200">
        <v>30</v>
      </c>
      <c r="AA13" s="201">
        <v>30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0">
        <v>30</v>
      </c>
      <c r="AP13" s="201">
        <v>30</v>
      </c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457"/>
      <c r="BE13" s="10">
        <v>0.05</v>
      </c>
      <c r="BF13" s="10">
        <v>0.15</v>
      </c>
      <c r="BG13" s="10">
        <v>191</v>
      </c>
      <c r="BH13" s="10">
        <v>62.8</v>
      </c>
      <c r="BI13" s="10">
        <v>138.6</v>
      </c>
      <c r="BJ13" s="10">
        <v>10.4</v>
      </c>
      <c r="BK13" s="10">
        <v>1.54</v>
      </c>
    </row>
    <row r="14" spans="1:63" ht="20.45" customHeight="1" x14ac:dyDescent="0.25">
      <c r="A14" s="498" t="s">
        <v>10</v>
      </c>
      <c r="B14" s="498"/>
      <c r="C14" s="498"/>
      <c r="D14" s="200">
        <v>20</v>
      </c>
      <c r="E14" s="201">
        <v>20</v>
      </c>
      <c r="F14" s="201">
        <v>1.58</v>
      </c>
      <c r="G14" s="201">
        <v>0.2</v>
      </c>
      <c r="H14" s="201">
        <v>9.66</v>
      </c>
      <c r="I14" s="201">
        <v>47</v>
      </c>
      <c r="J14" s="201">
        <v>4.4999999999999998E-2</v>
      </c>
      <c r="K14" s="201"/>
      <c r="L14" s="201"/>
      <c r="M14" s="201">
        <v>10</v>
      </c>
      <c r="N14" s="201">
        <v>46.8</v>
      </c>
      <c r="O14" s="201">
        <v>13.2</v>
      </c>
      <c r="P14" s="201">
        <v>1.07</v>
      </c>
      <c r="Q14" s="200">
        <v>30</v>
      </c>
      <c r="R14" s="201">
        <v>30</v>
      </c>
      <c r="S14" s="201">
        <v>2.37</v>
      </c>
      <c r="T14" s="201">
        <v>0.3</v>
      </c>
      <c r="U14" s="201">
        <v>14.49</v>
      </c>
      <c r="V14" s="201">
        <v>70</v>
      </c>
      <c r="W14" s="498" t="s">
        <v>10</v>
      </c>
      <c r="X14" s="498"/>
      <c r="Y14" s="498"/>
      <c r="Z14" s="200">
        <v>15</v>
      </c>
      <c r="AA14" s="201">
        <v>15</v>
      </c>
      <c r="AB14" s="201"/>
      <c r="AC14" s="200"/>
      <c r="AD14" s="200"/>
      <c r="AE14" s="201"/>
      <c r="AF14" s="201"/>
      <c r="AG14" s="200"/>
      <c r="AH14" s="200"/>
      <c r="AI14" s="201"/>
      <c r="AJ14" s="201"/>
      <c r="AK14" s="200"/>
      <c r="AL14" s="200"/>
      <c r="AM14" s="200"/>
      <c r="AN14" s="200"/>
      <c r="AO14" s="200">
        <v>20</v>
      </c>
      <c r="AP14" s="201">
        <v>20</v>
      </c>
      <c r="AQ14" s="201"/>
      <c r="AR14" s="200"/>
      <c r="AS14" s="200"/>
      <c r="AT14" s="201"/>
      <c r="AU14" s="201"/>
      <c r="AV14" s="200"/>
      <c r="AW14" s="200"/>
      <c r="AX14" s="201"/>
      <c r="AY14" s="201"/>
      <c r="AZ14" s="200"/>
      <c r="BA14" s="200"/>
      <c r="BB14" s="200"/>
      <c r="BC14" s="200"/>
      <c r="BD14" s="457"/>
      <c r="BE14" s="201">
        <v>5.3999999999999999E-2</v>
      </c>
      <c r="BF14" s="201"/>
      <c r="BG14" s="201"/>
      <c r="BH14" s="201">
        <v>10.5</v>
      </c>
      <c r="BI14" s="201">
        <v>47.4</v>
      </c>
      <c r="BJ14" s="201">
        <v>14.1</v>
      </c>
      <c r="BK14" s="201">
        <v>1.17</v>
      </c>
    </row>
    <row r="15" spans="1:63" ht="15.75" customHeight="1" x14ac:dyDescent="0.25">
      <c r="A15" s="504" t="s">
        <v>196</v>
      </c>
      <c r="B15" s="504"/>
      <c r="C15" s="504"/>
      <c r="D15" s="54">
        <v>42</v>
      </c>
      <c r="E15" s="49">
        <v>40</v>
      </c>
      <c r="F15" s="50">
        <v>0.32</v>
      </c>
      <c r="G15" s="51">
        <v>1.6</v>
      </c>
      <c r="H15" s="51">
        <v>1.72</v>
      </c>
      <c r="I15" s="213">
        <v>47</v>
      </c>
      <c r="J15" s="178"/>
      <c r="K15" s="179"/>
      <c r="L15" s="179"/>
      <c r="M15" s="179">
        <v>18</v>
      </c>
      <c r="N15" s="179">
        <v>30</v>
      </c>
      <c r="O15" s="179">
        <v>15</v>
      </c>
      <c r="P15" s="180">
        <v>2.5</v>
      </c>
      <c r="Q15" s="54">
        <v>63</v>
      </c>
      <c r="R15" s="49">
        <v>60</v>
      </c>
      <c r="S15" s="50">
        <v>0.6</v>
      </c>
      <c r="T15" s="51">
        <v>2.4</v>
      </c>
      <c r="U15" s="51">
        <v>2.58</v>
      </c>
      <c r="V15" s="49">
        <v>58</v>
      </c>
      <c r="W15" s="511" t="s">
        <v>196</v>
      </c>
      <c r="X15" s="511"/>
      <c r="Y15" s="511"/>
      <c r="Z15" s="38">
        <v>42</v>
      </c>
      <c r="AA15" s="51">
        <v>40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38">
        <v>53</v>
      </c>
      <c r="AP15" s="51">
        <v>50</v>
      </c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E15" s="178"/>
      <c r="BF15" s="179"/>
      <c r="BG15" s="179"/>
      <c r="BH15" s="179">
        <v>21</v>
      </c>
      <c r="BI15" s="179">
        <v>34</v>
      </c>
      <c r="BJ15" s="179">
        <v>19</v>
      </c>
      <c r="BK15" s="180">
        <v>3.5</v>
      </c>
    </row>
    <row r="16" spans="1:63" ht="15.75" customHeight="1" x14ac:dyDescent="0.25">
      <c r="A16" s="623" t="s">
        <v>236</v>
      </c>
      <c r="B16" s="624"/>
      <c r="C16" s="678"/>
      <c r="D16" s="200"/>
      <c r="E16" s="201">
        <v>150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>
        <v>180</v>
      </c>
      <c r="S16" s="200"/>
      <c r="T16" s="200"/>
      <c r="U16" s="200"/>
      <c r="V16" s="200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200"/>
      <c r="BF16" s="200"/>
      <c r="BG16" s="200"/>
      <c r="BH16" s="201"/>
      <c r="BI16" s="201"/>
      <c r="BJ16" s="201"/>
      <c r="BK16" s="201"/>
    </row>
    <row r="17" spans="1:63" ht="15.75" customHeight="1" x14ac:dyDescent="0.25">
      <c r="A17" s="548" t="s">
        <v>77</v>
      </c>
      <c r="B17" s="548"/>
      <c r="C17" s="548"/>
      <c r="D17" s="200">
        <v>0.2</v>
      </c>
      <c r="E17" s="200">
        <v>0.2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>
        <v>0.3</v>
      </c>
      <c r="R17" s="200">
        <v>0.3</v>
      </c>
      <c r="S17" s="200"/>
      <c r="T17" s="200"/>
      <c r="U17" s="200"/>
      <c r="V17" s="200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200"/>
      <c r="BF17" s="200"/>
      <c r="BG17" s="200"/>
      <c r="BH17" s="200"/>
      <c r="BI17" s="200"/>
      <c r="BJ17" s="200"/>
      <c r="BK17" s="200"/>
    </row>
    <row r="18" spans="1:63" ht="15.75" customHeight="1" x14ac:dyDescent="0.25">
      <c r="A18" s="548" t="s">
        <v>6</v>
      </c>
      <c r="B18" s="548"/>
      <c r="C18" s="548"/>
      <c r="D18" s="200">
        <v>7</v>
      </c>
      <c r="E18" s="200">
        <v>7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0">
        <v>10</v>
      </c>
      <c r="R18" s="200">
        <v>10</v>
      </c>
      <c r="S18" s="201"/>
      <c r="T18" s="201"/>
      <c r="U18" s="201"/>
      <c r="V18" s="201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201"/>
      <c r="BF18" s="201"/>
      <c r="BG18" s="201"/>
      <c r="BH18" s="201"/>
      <c r="BI18" s="201"/>
      <c r="BJ18" s="201"/>
      <c r="BK18" s="201"/>
    </row>
    <row r="19" spans="1:63" ht="15.75" customHeight="1" x14ac:dyDescent="0.25">
      <c r="A19" s="548" t="s">
        <v>61</v>
      </c>
      <c r="B19" s="548"/>
      <c r="C19" s="548"/>
      <c r="D19" s="200">
        <v>75</v>
      </c>
      <c r="E19" s="200">
        <v>75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0">
        <v>100</v>
      </c>
      <c r="R19" s="200">
        <v>100</v>
      </c>
      <c r="S19" s="201"/>
      <c r="T19" s="201"/>
      <c r="U19" s="201"/>
      <c r="V19" s="201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201"/>
      <c r="BF19" s="201"/>
      <c r="BG19" s="201"/>
      <c r="BH19" s="201"/>
      <c r="BI19" s="201"/>
      <c r="BJ19" s="201"/>
      <c r="BK19" s="201"/>
    </row>
    <row r="20" spans="1:63" ht="15.75" customHeight="1" x14ac:dyDescent="0.3">
      <c r="A20" s="548"/>
      <c r="B20" s="548"/>
      <c r="C20" s="548"/>
      <c r="D20" s="200"/>
      <c r="E20" s="200"/>
      <c r="F20" s="201">
        <v>0.04</v>
      </c>
      <c r="G20" s="201">
        <v>0.01</v>
      </c>
      <c r="H20" s="201">
        <v>6.99</v>
      </c>
      <c r="I20" s="201">
        <v>28</v>
      </c>
      <c r="J20" s="201"/>
      <c r="K20" s="201"/>
      <c r="L20" s="201"/>
      <c r="M20" s="201">
        <v>8</v>
      </c>
      <c r="N20" s="201">
        <v>1.6</v>
      </c>
      <c r="O20" s="201">
        <v>0.9</v>
      </c>
      <c r="P20" s="201">
        <v>0.19</v>
      </c>
      <c r="Q20" s="200"/>
      <c r="R20" s="200"/>
      <c r="S20" s="201">
        <v>0.06</v>
      </c>
      <c r="T20" s="201">
        <v>0.02</v>
      </c>
      <c r="U20" s="201">
        <v>9.99</v>
      </c>
      <c r="V20" s="201">
        <v>40</v>
      </c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201"/>
      <c r="BF20" s="201"/>
      <c r="BG20" s="201"/>
      <c r="BH20" s="201">
        <v>10</v>
      </c>
      <c r="BI20" s="201">
        <v>2.5</v>
      </c>
      <c r="BJ20" s="201">
        <v>1.3</v>
      </c>
      <c r="BK20" s="201">
        <v>0.28000000000000003</v>
      </c>
    </row>
    <row r="21" spans="1:63" ht="15.75" customHeight="1" x14ac:dyDescent="0.25">
      <c r="A21" s="498" t="s">
        <v>14</v>
      </c>
      <c r="B21" s="498"/>
      <c r="C21" s="498"/>
      <c r="D21" s="200"/>
      <c r="E21" s="201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  <c r="S21" s="200"/>
      <c r="T21" s="200"/>
      <c r="U21" s="200"/>
      <c r="V21" s="201"/>
      <c r="W21" s="498" t="s">
        <v>14</v>
      </c>
      <c r="X21" s="498"/>
      <c r="Y21" s="498"/>
      <c r="Z21" s="200"/>
      <c r="AA21" s="201"/>
      <c r="AB21" s="200"/>
      <c r="AC21" s="200"/>
      <c r="AD21" s="201"/>
      <c r="AE21" s="200"/>
      <c r="AF21" s="200"/>
      <c r="AG21" s="200"/>
      <c r="AH21" s="201"/>
      <c r="AI21" s="200"/>
      <c r="AJ21" s="200"/>
      <c r="AK21" s="200"/>
      <c r="AL21" s="201"/>
      <c r="AM21" s="201"/>
      <c r="AN21" s="201"/>
      <c r="AO21" s="200"/>
      <c r="AP21" s="201"/>
      <c r="AQ21" s="200"/>
      <c r="AR21" s="200"/>
      <c r="AS21" s="201"/>
      <c r="AT21" s="200"/>
      <c r="AU21" s="200"/>
      <c r="AV21" s="200"/>
      <c r="AW21" s="201"/>
      <c r="AX21" s="200"/>
      <c r="AY21" s="200"/>
      <c r="AZ21" s="200"/>
      <c r="BA21" s="201"/>
      <c r="BB21" s="201"/>
      <c r="BC21" s="201"/>
      <c r="BD21" s="457"/>
      <c r="BE21" s="200"/>
      <c r="BF21" s="200"/>
      <c r="BG21" s="200"/>
      <c r="BH21" s="200"/>
      <c r="BI21" s="200"/>
      <c r="BJ21" s="200"/>
      <c r="BK21" s="200"/>
    </row>
    <row r="22" spans="1:63" ht="12.75" hidden="1" customHeight="1" x14ac:dyDescent="0.3">
      <c r="A22" s="498"/>
      <c r="B22" s="498"/>
      <c r="C22" s="498"/>
      <c r="D22" s="200"/>
      <c r="E22" s="200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0"/>
      <c r="R22" s="200"/>
      <c r="S22" s="202"/>
      <c r="T22" s="202"/>
      <c r="U22" s="202"/>
      <c r="V22" s="202"/>
      <c r="W22" s="498"/>
      <c r="X22" s="498"/>
      <c r="Y22" s="498"/>
      <c r="Z22" s="200"/>
      <c r="AA22" s="200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0"/>
      <c r="AP22" s="200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457"/>
      <c r="BE22" s="202"/>
      <c r="BF22" s="202"/>
      <c r="BG22" s="202"/>
      <c r="BH22" s="202"/>
      <c r="BI22" s="202"/>
      <c r="BJ22" s="202"/>
      <c r="BK22" s="202"/>
    </row>
    <row r="23" spans="1:63" ht="15.75" customHeight="1" x14ac:dyDescent="0.25">
      <c r="A23" s="498" t="s">
        <v>167</v>
      </c>
      <c r="B23" s="498"/>
      <c r="C23" s="498"/>
      <c r="D23" s="201">
        <v>150</v>
      </c>
      <c r="E23" s="201">
        <v>150</v>
      </c>
      <c r="F23" s="201">
        <v>1.8</v>
      </c>
      <c r="G23" s="201"/>
      <c r="H23" s="201">
        <v>27.27</v>
      </c>
      <c r="I23" s="201">
        <v>115</v>
      </c>
      <c r="J23" s="201">
        <v>0.03</v>
      </c>
      <c r="K23" s="201">
        <v>6</v>
      </c>
      <c r="L23" s="201"/>
      <c r="M23" s="201">
        <v>16</v>
      </c>
      <c r="N23" s="201">
        <v>22</v>
      </c>
      <c r="O23" s="201">
        <v>9</v>
      </c>
      <c r="P23" s="201">
        <v>2.2000000000000002</v>
      </c>
      <c r="Q23" s="201">
        <v>150</v>
      </c>
      <c r="R23" s="201">
        <v>150</v>
      </c>
      <c r="S23" s="201">
        <v>1.8</v>
      </c>
      <c r="T23" s="201"/>
      <c r="U23" s="201">
        <v>27.27</v>
      </c>
      <c r="V23" s="201">
        <v>138</v>
      </c>
      <c r="W23" s="498" t="s">
        <v>105</v>
      </c>
      <c r="X23" s="498"/>
      <c r="Y23" s="498"/>
      <c r="Z23" s="200">
        <v>100</v>
      </c>
      <c r="AA23" s="201">
        <v>100</v>
      </c>
      <c r="AB23" s="201">
        <v>26</v>
      </c>
      <c r="AC23" s="201">
        <v>278</v>
      </c>
      <c r="AD23" s="201">
        <v>16</v>
      </c>
      <c r="AE23" s="201">
        <v>9</v>
      </c>
      <c r="AF23" s="201">
        <v>11</v>
      </c>
      <c r="AG23" s="201">
        <v>2.2000000000000002</v>
      </c>
      <c r="AH23" s="201"/>
      <c r="AI23" s="201">
        <v>30</v>
      </c>
      <c r="AJ23" s="201">
        <v>0.2</v>
      </c>
      <c r="AK23" s="201">
        <v>0.03</v>
      </c>
      <c r="AL23" s="201">
        <v>0.02</v>
      </c>
      <c r="AM23" s="201">
        <v>0.3</v>
      </c>
      <c r="AN23" s="201">
        <v>10</v>
      </c>
      <c r="AO23" s="200">
        <v>100</v>
      </c>
      <c r="AP23" s="201">
        <v>100</v>
      </c>
      <c r="AQ23" s="201">
        <v>26</v>
      </c>
      <c r="AR23" s="201">
        <v>278</v>
      </c>
      <c r="AS23" s="201">
        <v>16</v>
      </c>
      <c r="AT23" s="201">
        <v>9</v>
      </c>
      <c r="AU23" s="201">
        <v>11</v>
      </c>
      <c r="AV23" s="201">
        <v>2.2000000000000002</v>
      </c>
      <c r="AW23" s="201"/>
      <c r="AX23" s="201">
        <v>30</v>
      </c>
      <c r="AY23" s="201">
        <v>0.2</v>
      </c>
      <c r="AZ23" s="201">
        <v>0.03</v>
      </c>
      <c r="BA23" s="201">
        <v>0.02</v>
      </c>
      <c r="BB23" s="201">
        <v>0.3</v>
      </c>
      <c r="BC23" s="201">
        <v>10</v>
      </c>
      <c r="BD23" s="457"/>
      <c r="BE23" s="201">
        <v>0.03</v>
      </c>
      <c r="BF23" s="201">
        <v>6</v>
      </c>
      <c r="BG23" s="201"/>
      <c r="BH23" s="201">
        <v>16</v>
      </c>
      <c r="BI23" s="201">
        <v>22</v>
      </c>
      <c r="BJ23" s="201">
        <v>9</v>
      </c>
      <c r="BK23" s="201">
        <v>2.2000000000000002</v>
      </c>
    </row>
    <row r="24" spans="1:63" ht="15.75" customHeight="1" x14ac:dyDescent="0.25">
      <c r="A24" s="675" t="s">
        <v>146</v>
      </c>
      <c r="B24" s="675"/>
      <c r="C24" s="675"/>
      <c r="D24" s="231"/>
      <c r="E24" s="203">
        <f>SUM(E6+E14+E15+E16+E23)</f>
        <v>420</v>
      </c>
      <c r="F24" s="203">
        <f t="shared" ref="F24:P24" si="0">SUM(F14:F23)</f>
        <v>3.74</v>
      </c>
      <c r="G24" s="203">
        <f t="shared" si="0"/>
        <v>1.81</v>
      </c>
      <c r="H24" s="203">
        <f t="shared" si="0"/>
        <v>45.64</v>
      </c>
      <c r="I24" s="203">
        <f t="shared" si="0"/>
        <v>237</v>
      </c>
      <c r="J24" s="203">
        <f t="shared" si="0"/>
        <v>7.4999999999999997E-2</v>
      </c>
      <c r="K24" s="203">
        <f t="shared" si="0"/>
        <v>6</v>
      </c>
      <c r="L24" s="203">
        <f t="shared" si="0"/>
        <v>0</v>
      </c>
      <c r="M24" s="203">
        <f t="shared" si="0"/>
        <v>52</v>
      </c>
      <c r="N24" s="203">
        <f t="shared" si="0"/>
        <v>100.39999999999999</v>
      </c>
      <c r="O24" s="203">
        <f t="shared" si="0"/>
        <v>38.099999999999994</v>
      </c>
      <c r="P24" s="203">
        <f t="shared" si="0"/>
        <v>5.9600000000000009</v>
      </c>
      <c r="Q24" s="203"/>
      <c r="R24" s="203">
        <f>SUM(R6+R14+R15+R16+R23)</f>
        <v>500</v>
      </c>
      <c r="S24" s="203">
        <f>SUM(S14:S23)</f>
        <v>4.83</v>
      </c>
      <c r="T24" s="203">
        <f>SUM(T14:T23)</f>
        <v>2.7199999999999998</v>
      </c>
      <c r="U24" s="203">
        <f>SUM(U14:U23)</f>
        <v>54.33</v>
      </c>
      <c r="V24" s="203">
        <f>SUM(V14:V23)</f>
        <v>306</v>
      </c>
      <c r="W24" s="498" t="s">
        <v>146</v>
      </c>
      <c r="X24" s="498"/>
      <c r="Y24" s="498"/>
      <c r="Z24" s="231"/>
      <c r="AA24" s="203" t="e">
        <f>SUM(#REF!+#REF!+"#REF!+T20))))")</f>
        <v>#REF!</v>
      </c>
      <c r="AB24" s="231" t="e">
        <f>SUM("#REF!+U11+#REF!))))")</f>
        <v>#VALUE!</v>
      </c>
      <c r="AC24" s="231" t="e">
        <f>SUM("#REF!+V11+#REF!))))")</f>
        <v>#VALUE!</v>
      </c>
      <c r="AD24" s="231" t="e">
        <f>SUM("#REF!+W11+#REF!))))")</f>
        <v>#VALUE!</v>
      </c>
      <c r="AE24" s="231" t="e">
        <f>SUM("#REF!+X11+#REF!))))")</f>
        <v>#VALUE!</v>
      </c>
      <c r="AF24" s="231" t="e">
        <f>SUM("#REF!+Y11+#REF!))))")</f>
        <v>#VALUE!</v>
      </c>
      <c r="AG24" s="231" t="e">
        <f>SUM("#REF!+Z11+#REF!))))")</f>
        <v>#VALUE!</v>
      </c>
      <c r="AH24" s="231" t="e">
        <f>SUM("#REF!+AA11+#REF!))))")</f>
        <v>#VALUE!</v>
      </c>
      <c r="AI24" s="231" t="e">
        <f>SUM("#REF!+AB11+#REF!))))")</f>
        <v>#VALUE!</v>
      </c>
      <c r="AJ24" s="231" t="e">
        <f>SUM("#REF!+AC11+#REF!))))")</f>
        <v>#VALUE!</v>
      </c>
      <c r="AK24" s="231" t="e">
        <f>SUM("#REF!+AD11+#REF!))))")</f>
        <v>#VALUE!</v>
      </c>
      <c r="AL24" s="231" t="e">
        <f>SUM("#REF!+AE11+#REF!))))")</f>
        <v>#VALUE!</v>
      </c>
      <c r="AM24" s="231" t="e">
        <f>SUM("#REF!+AF11+#REF!))))")</f>
        <v>#VALUE!</v>
      </c>
      <c r="AN24" s="231" t="e">
        <f>SUM("#REF!+AG11+#REF!))))")</f>
        <v>#VALUE!</v>
      </c>
      <c r="AO24" s="200"/>
      <c r="AP24" s="201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457"/>
      <c r="BE24" s="203">
        <f t="shared" ref="BE24:BK24" si="1">SUM(BE14:BE23)</f>
        <v>8.3999999999999991E-2</v>
      </c>
      <c r="BF24" s="203">
        <f t="shared" si="1"/>
        <v>6</v>
      </c>
      <c r="BG24" s="203">
        <f t="shared" si="1"/>
        <v>0</v>
      </c>
      <c r="BH24" s="203">
        <f t="shared" si="1"/>
        <v>57.5</v>
      </c>
      <c r="BI24" s="203">
        <f t="shared" si="1"/>
        <v>105.9</v>
      </c>
      <c r="BJ24" s="203">
        <f t="shared" si="1"/>
        <v>43.4</v>
      </c>
      <c r="BK24" s="203">
        <f t="shared" si="1"/>
        <v>7.15</v>
      </c>
    </row>
    <row r="25" spans="1:63" ht="15.75" customHeight="1" x14ac:dyDescent="0.25">
      <c r="A25" s="677" t="s">
        <v>16</v>
      </c>
      <c r="B25" s="677"/>
      <c r="C25" s="677"/>
      <c r="D25" s="200"/>
      <c r="E25" s="201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  <c r="S25" s="200"/>
      <c r="T25" s="200"/>
      <c r="U25" s="200"/>
      <c r="V25" s="200"/>
      <c r="W25" s="498" t="s">
        <v>16</v>
      </c>
      <c r="X25" s="498"/>
      <c r="Y25" s="498"/>
      <c r="Z25" s="200"/>
      <c r="AA25" s="201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1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457"/>
      <c r="BE25" s="200"/>
      <c r="BF25" s="200"/>
      <c r="BG25" s="200"/>
      <c r="BH25" s="200"/>
      <c r="BI25" s="200"/>
      <c r="BJ25" s="200"/>
      <c r="BK25" s="200"/>
    </row>
    <row r="26" spans="1:63" ht="15.75" customHeight="1" x14ac:dyDescent="0.25">
      <c r="A26" s="498" t="s">
        <v>59</v>
      </c>
      <c r="B26" s="498"/>
      <c r="C26" s="498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200"/>
      <c r="BF26" s="200"/>
      <c r="BG26" s="200"/>
      <c r="BH26" s="200"/>
      <c r="BI26" s="200"/>
      <c r="BJ26" s="200"/>
      <c r="BK26" s="200"/>
    </row>
    <row r="27" spans="1:63" ht="15.75" customHeight="1" x14ac:dyDescent="0.25">
      <c r="A27" s="498" t="s">
        <v>171</v>
      </c>
      <c r="B27" s="498"/>
      <c r="C27" s="498"/>
      <c r="D27" s="200" t="s">
        <v>85</v>
      </c>
      <c r="E27" s="232">
        <v>150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 t="s">
        <v>111</v>
      </c>
      <c r="R27" s="232">
        <v>250</v>
      </c>
      <c r="S27" s="200"/>
      <c r="T27" s="200"/>
      <c r="U27" s="200"/>
      <c r="V27" s="200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200"/>
      <c r="BF27" s="200"/>
      <c r="BG27" s="200"/>
      <c r="BH27" s="200"/>
      <c r="BI27" s="200"/>
      <c r="BJ27" s="200"/>
      <c r="BK27" s="200"/>
    </row>
    <row r="28" spans="1:63" ht="15.75" customHeight="1" x14ac:dyDescent="0.25">
      <c r="A28" s="548" t="s">
        <v>66</v>
      </c>
      <c r="B28" s="548"/>
      <c r="C28" s="548"/>
      <c r="D28" s="200">
        <v>30</v>
      </c>
      <c r="E28" s="200">
        <v>24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>
        <v>50</v>
      </c>
      <c r="R28" s="200">
        <v>40</v>
      </c>
      <c r="S28" s="200"/>
      <c r="T28" s="200"/>
      <c r="U28" s="200"/>
      <c r="V28" s="200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200"/>
      <c r="BF28" s="200"/>
      <c r="BG28" s="200"/>
      <c r="BH28" s="200"/>
      <c r="BI28" s="200"/>
      <c r="BJ28" s="200"/>
      <c r="BK28" s="200"/>
    </row>
    <row r="29" spans="1:63" ht="15.75" customHeight="1" x14ac:dyDescent="0.25">
      <c r="A29" s="548" t="s">
        <v>29</v>
      </c>
      <c r="B29" s="548"/>
      <c r="C29" s="548"/>
      <c r="D29" s="200">
        <v>15</v>
      </c>
      <c r="E29" s="200">
        <v>12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>
        <v>25</v>
      </c>
      <c r="R29" s="200">
        <v>20</v>
      </c>
      <c r="S29" s="200"/>
      <c r="T29" s="200"/>
      <c r="U29" s="200"/>
      <c r="V29" s="200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200"/>
      <c r="BF29" s="200"/>
      <c r="BG29" s="200"/>
      <c r="BH29" s="200"/>
      <c r="BI29" s="200"/>
      <c r="BJ29" s="200"/>
      <c r="BK29" s="200"/>
    </row>
    <row r="30" spans="1:63" ht="15.75" customHeight="1" x14ac:dyDescent="0.25">
      <c r="A30" s="548" t="s">
        <v>64</v>
      </c>
      <c r="B30" s="548"/>
      <c r="C30" s="548"/>
      <c r="D30" s="233" t="s">
        <v>95</v>
      </c>
      <c r="E30" s="200">
        <v>12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33" t="s">
        <v>123</v>
      </c>
      <c r="R30" s="200">
        <v>20</v>
      </c>
      <c r="S30" s="200"/>
      <c r="T30" s="200"/>
      <c r="U30" s="200"/>
      <c r="V30" s="200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200"/>
      <c r="BF30" s="200"/>
      <c r="BG30" s="200"/>
      <c r="BH30" s="200"/>
      <c r="BI30" s="200"/>
      <c r="BJ30" s="200"/>
      <c r="BK30" s="200"/>
    </row>
    <row r="31" spans="1:63" ht="15.75" customHeight="1" x14ac:dyDescent="0.25">
      <c r="A31" s="548" t="s">
        <v>48</v>
      </c>
      <c r="B31" s="548"/>
      <c r="C31" s="548"/>
      <c r="D31" s="200">
        <v>7.5</v>
      </c>
      <c r="E31" s="200">
        <v>6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>
        <v>13</v>
      </c>
      <c r="R31" s="200">
        <v>10</v>
      </c>
      <c r="S31" s="200"/>
      <c r="T31" s="200"/>
      <c r="U31" s="200"/>
      <c r="V31" s="200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200"/>
      <c r="BF31" s="200"/>
      <c r="BG31" s="200"/>
      <c r="BH31" s="200"/>
      <c r="BI31" s="200"/>
      <c r="BJ31" s="200"/>
      <c r="BK31" s="200"/>
    </row>
    <row r="32" spans="1:63" ht="15.75" customHeight="1" x14ac:dyDescent="0.25">
      <c r="A32" s="548" t="s">
        <v>18</v>
      </c>
      <c r="B32" s="548"/>
      <c r="C32" s="548"/>
      <c r="D32" s="200">
        <v>7.2</v>
      </c>
      <c r="E32" s="200">
        <v>6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>
        <v>12</v>
      </c>
      <c r="R32" s="200">
        <v>10</v>
      </c>
      <c r="S32" s="200"/>
      <c r="T32" s="200"/>
      <c r="U32" s="200"/>
      <c r="V32" s="200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200"/>
      <c r="BF32" s="200"/>
      <c r="BG32" s="200"/>
      <c r="BH32" s="200"/>
      <c r="BI32" s="200"/>
      <c r="BJ32" s="200"/>
      <c r="BK32" s="200"/>
    </row>
    <row r="33" spans="1:63" ht="15.75" customHeight="1" x14ac:dyDescent="0.25">
      <c r="A33" s="548" t="s">
        <v>20</v>
      </c>
      <c r="B33" s="548"/>
      <c r="C33" s="548"/>
      <c r="D33" s="200">
        <v>4.5</v>
      </c>
      <c r="E33" s="200">
        <v>4.5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>
        <v>7.5</v>
      </c>
      <c r="R33" s="200">
        <v>7.5</v>
      </c>
      <c r="S33" s="200"/>
      <c r="T33" s="200"/>
      <c r="U33" s="200"/>
      <c r="V33" s="200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200"/>
      <c r="BF33" s="200"/>
      <c r="BG33" s="200"/>
      <c r="BH33" s="200"/>
      <c r="BI33" s="200"/>
      <c r="BJ33" s="200"/>
      <c r="BK33" s="200"/>
    </row>
    <row r="34" spans="1:63" ht="15.75" customHeight="1" x14ac:dyDescent="0.25">
      <c r="A34" s="548" t="s">
        <v>19</v>
      </c>
      <c r="B34" s="548"/>
      <c r="C34" s="548"/>
      <c r="D34" s="200">
        <v>3</v>
      </c>
      <c r="E34" s="200">
        <v>3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>
        <v>5</v>
      </c>
      <c r="R34" s="200">
        <v>5</v>
      </c>
      <c r="S34" s="200"/>
      <c r="T34" s="200"/>
      <c r="U34" s="201"/>
      <c r="V34" s="201"/>
      <c r="W34" s="548" t="s">
        <v>19</v>
      </c>
      <c r="X34" s="548"/>
      <c r="Y34" s="548"/>
      <c r="Z34" s="200">
        <v>3</v>
      </c>
      <c r="AA34" s="200">
        <v>3</v>
      </c>
      <c r="AB34" s="200"/>
      <c r="AC34" s="201"/>
      <c r="AD34" s="201"/>
      <c r="AE34" s="200"/>
      <c r="AF34" s="200"/>
      <c r="AG34" s="201"/>
      <c r="AH34" s="201"/>
      <c r="AI34" s="200"/>
      <c r="AJ34" s="200"/>
      <c r="AK34" s="201"/>
      <c r="AL34" s="201"/>
      <c r="AM34" s="201"/>
      <c r="AN34" s="201"/>
      <c r="AO34" s="200">
        <v>5</v>
      </c>
      <c r="AP34" s="200">
        <v>5</v>
      </c>
      <c r="AQ34" s="200"/>
      <c r="AR34" s="201"/>
      <c r="AS34" s="201"/>
      <c r="AT34" s="200"/>
      <c r="AU34" s="200"/>
      <c r="AV34" s="201"/>
      <c r="AW34" s="201"/>
      <c r="AX34" s="200"/>
      <c r="AY34" s="200"/>
      <c r="AZ34" s="201"/>
      <c r="BA34" s="201"/>
      <c r="BB34" s="201"/>
      <c r="BC34" s="201"/>
      <c r="BD34" s="457"/>
      <c r="BE34" s="200"/>
      <c r="BF34" s="200"/>
      <c r="BG34" s="200"/>
      <c r="BH34" s="200"/>
      <c r="BI34" s="200"/>
      <c r="BJ34" s="200"/>
      <c r="BK34" s="200"/>
    </row>
    <row r="35" spans="1:63" ht="16.5" customHeight="1" x14ac:dyDescent="0.25">
      <c r="A35" s="548" t="s">
        <v>6</v>
      </c>
      <c r="B35" s="548"/>
      <c r="C35" s="548"/>
      <c r="D35" s="200">
        <v>1.5</v>
      </c>
      <c r="E35" s="200">
        <v>1.5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>
        <v>2.5</v>
      </c>
      <c r="R35" s="200">
        <v>2.5</v>
      </c>
      <c r="S35" s="200"/>
      <c r="T35" s="200"/>
      <c r="U35" s="200"/>
      <c r="V35" s="200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200"/>
      <c r="BF35" s="200"/>
      <c r="BG35" s="200"/>
      <c r="BH35" s="200"/>
      <c r="BI35" s="200"/>
      <c r="BJ35" s="200"/>
      <c r="BK35" s="200"/>
    </row>
    <row r="36" spans="1:63" ht="16.5" customHeight="1" x14ac:dyDescent="0.25">
      <c r="A36" s="548" t="s">
        <v>61</v>
      </c>
      <c r="B36" s="548"/>
      <c r="C36" s="548"/>
      <c r="D36" s="200">
        <v>120</v>
      </c>
      <c r="E36" s="200">
        <v>120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>
        <v>200</v>
      </c>
      <c r="R36" s="200">
        <v>200</v>
      </c>
      <c r="S36" s="200"/>
      <c r="T36" s="200"/>
      <c r="U36" s="200"/>
      <c r="V36" s="200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200"/>
      <c r="BF36" s="200"/>
      <c r="BG36" s="200"/>
      <c r="BH36" s="200"/>
      <c r="BI36" s="200"/>
      <c r="BJ36" s="200"/>
      <c r="BK36" s="200"/>
    </row>
    <row r="37" spans="1:63" ht="16.5" customHeight="1" x14ac:dyDescent="0.3">
      <c r="A37" s="548"/>
      <c r="B37" s="548"/>
      <c r="C37" s="548"/>
      <c r="D37" s="200"/>
      <c r="E37" s="200"/>
      <c r="F37" s="201">
        <v>1.1000000000000001</v>
      </c>
      <c r="G37" s="201">
        <v>2.94</v>
      </c>
      <c r="H37" s="201">
        <v>9.1199999999999992</v>
      </c>
      <c r="I37" s="201">
        <v>67.349999999999994</v>
      </c>
      <c r="J37" s="201">
        <v>5.5E-2</v>
      </c>
      <c r="K37" s="201">
        <v>3.77</v>
      </c>
      <c r="L37" s="201"/>
      <c r="M37" s="201">
        <v>30.2</v>
      </c>
      <c r="N37" s="201">
        <v>58.75</v>
      </c>
      <c r="O37" s="201">
        <v>20.7</v>
      </c>
      <c r="P37" s="201">
        <v>1.02</v>
      </c>
      <c r="Q37" s="201"/>
      <c r="R37" s="201"/>
      <c r="S37" s="201">
        <v>1.83</v>
      </c>
      <c r="T37" s="201">
        <v>4.9000000000000004</v>
      </c>
      <c r="U37" s="201">
        <v>15.2</v>
      </c>
      <c r="V37" s="201">
        <v>112.25</v>
      </c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201">
        <v>8.2000000000000003E-2</v>
      </c>
      <c r="BF37" s="201">
        <v>11.5</v>
      </c>
      <c r="BG37" s="201"/>
      <c r="BH37" s="201">
        <v>42.4</v>
      </c>
      <c r="BI37" s="201">
        <v>68.2</v>
      </c>
      <c r="BJ37" s="201">
        <v>30.95</v>
      </c>
      <c r="BK37" s="201">
        <v>1.48</v>
      </c>
    </row>
    <row r="38" spans="1:63" s="1" customFormat="1" ht="16.5" customHeight="1" x14ac:dyDescent="0.25">
      <c r="A38" s="559" t="s">
        <v>88</v>
      </c>
      <c r="B38" s="559"/>
      <c r="C38" s="559"/>
      <c r="D38" s="10">
        <v>5</v>
      </c>
      <c r="E38" s="10">
        <v>5</v>
      </c>
      <c r="F38" s="10">
        <v>0.14000000000000001</v>
      </c>
      <c r="G38" s="10">
        <v>0.75</v>
      </c>
      <c r="H38" s="10">
        <v>0.16</v>
      </c>
      <c r="I38" s="10">
        <v>10.3</v>
      </c>
      <c r="J38" s="10"/>
      <c r="K38" s="10"/>
      <c r="L38" s="10"/>
      <c r="M38" s="10"/>
      <c r="N38" s="10"/>
      <c r="O38" s="10"/>
      <c r="P38" s="10"/>
      <c r="Q38" s="234">
        <v>5</v>
      </c>
      <c r="R38" s="10">
        <v>5</v>
      </c>
      <c r="S38" s="10">
        <v>0.14000000000000001</v>
      </c>
      <c r="T38" s="10">
        <v>0.75</v>
      </c>
      <c r="U38" s="10">
        <v>0.16</v>
      </c>
      <c r="V38" s="10">
        <v>10.3</v>
      </c>
      <c r="W38" s="559" t="s">
        <v>88</v>
      </c>
      <c r="X38" s="559"/>
      <c r="Y38" s="559"/>
      <c r="Z38" s="7">
        <v>5</v>
      </c>
      <c r="AA38" s="10">
        <v>5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29"/>
      <c r="AP38" s="10">
        <v>5</v>
      </c>
      <c r="AQ38" s="10"/>
      <c r="AR38" s="10"/>
      <c r="AS38" s="10"/>
      <c r="AT38" s="7"/>
      <c r="AU38" s="10"/>
      <c r="AV38" s="10"/>
      <c r="AW38" s="7"/>
      <c r="AX38" s="7"/>
      <c r="AY38" s="10"/>
      <c r="AZ38" s="10"/>
      <c r="BA38" s="7"/>
      <c r="BB38" s="7"/>
      <c r="BC38" s="7"/>
      <c r="BD38" s="29"/>
      <c r="BE38" s="10"/>
      <c r="BF38" s="10"/>
      <c r="BG38" s="10"/>
      <c r="BH38" s="10"/>
      <c r="BI38" s="10"/>
      <c r="BJ38" s="10"/>
      <c r="BK38" s="10"/>
    </row>
    <row r="39" spans="1:63" ht="18.75" customHeight="1" x14ac:dyDescent="0.25">
      <c r="A39" s="535" t="s">
        <v>279</v>
      </c>
      <c r="B39" s="535"/>
      <c r="C39" s="535"/>
      <c r="D39" s="68"/>
      <c r="E39" s="69"/>
      <c r="F39" s="70"/>
      <c r="G39" s="71"/>
      <c r="H39" s="71"/>
      <c r="I39" s="72"/>
      <c r="J39" s="204"/>
      <c r="K39" s="204"/>
      <c r="L39" s="204"/>
      <c r="M39" s="204"/>
      <c r="N39" s="204"/>
      <c r="O39" s="204"/>
      <c r="P39" s="204"/>
      <c r="Q39" s="44"/>
      <c r="R39" s="49"/>
      <c r="S39" s="44"/>
      <c r="T39" s="38"/>
      <c r="U39" s="38"/>
      <c r="V39" s="47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E39" s="204"/>
      <c r="BF39" s="204"/>
      <c r="BG39" s="204"/>
      <c r="BH39" s="204"/>
      <c r="BI39" s="204"/>
      <c r="BJ39" s="204"/>
      <c r="BK39" s="204"/>
    </row>
    <row r="40" spans="1:63" ht="18.75" customHeight="1" x14ac:dyDescent="0.25">
      <c r="A40" s="535" t="s">
        <v>280</v>
      </c>
      <c r="B40" s="535"/>
      <c r="C40" s="535"/>
      <c r="D40" s="54"/>
      <c r="E40" s="49">
        <v>60</v>
      </c>
      <c r="F40" s="44"/>
      <c r="G40" s="38"/>
      <c r="H40" s="38"/>
      <c r="I40" s="45"/>
      <c r="J40" s="200"/>
      <c r="K40" s="200"/>
      <c r="L40" s="200"/>
      <c r="M40" s="200"/>
      <c r="N40" s="200"/>
      <c r="O40" s="200"/>
      <c r="P40" s="200"/>
      <c r="Q40" s="44"/>
      <c r="R40" s="49">
        <v>80</v>
      </c>
      <c r="S40" s="44"/>
      <c r="T40" s="38"/>
      <c r="U40" s="38"/>
      <c r="V40" s="47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E40" s="200"/>
      <c r="BF40" s="200"/>
      <c r="BG40" s="200"/>
      <c r="BH40" s="200"/>
      <c r="BI40" s="200"/>
      <c r="BJ40" s="200"/>
      <c r="BK40" s="200"/>
    </row>
    <row r="41" spans="1:63" ht="18.75" customHeight="1" x14ac:dyDescent="0.25">
      <c r="A41" s="536" t="s">
        <v>68</v>
      </c>
      <c r="B41" s="536"/>
      <c r="C41" s="536"/>
      <c r="D41" s="54">
        <v>58</v>
      </c>
      <c r="E41" s="47">
        <v>40</v>
      </c>
      <c r="F41" s="50"/>
      <c r="G41" s="51"/>
      <c r="H41" s="51"/>
      <c r="I41" s="52"/>
      <c r="J41" s="201"/>
      <c r="K41" s="201"/>
      <c r="L41" s="201"/>
      <c r="M41" s="201"/>
      <c r="N41" s="201"/>
      <c r="O41" s="201"/>
      <c r="P41" s="201"/>
      <c r="Q41" s="44">
        <v>77</v>
      </c>
      <c r="R41" s="47">
        <v>53</v>
      </c>
      <c r="S41" s="50"/>
      <c r="T41" s="51"/>
      <c r="U41" s="51"/>
      <c r="V41" s="4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E41" s="201"/>
      <c r="BF41" s="201"/>
      <c r="BG41" s="201"/>
      <c r="BH41" s="201"/>
      <c r="BI41" s="201"/>
      <c r="BJ41" s="201"/>
      <c r="BK41" s="201"/>
    </row>
    <row r="42" spans="1:63" ht="18.75" customHeight="1" x14ac:dyDescent="0.25">
      <c r="A42" s="536" t="s">
        <v>287</v>
      </c>
      <c r="B42" s="536"/>
      <c r="C42" s="536"/>
      <c r="D42" s="54">
        <v>43</v>
      </c>
      <c r="E42" s="47">
        <v>40</v>
      </c>
      <c r="F42" s="50"/>
      <c r="G42" s="51"/>
      <c r="H42" s="51"/>
      <c r="I42" s="52"/>
      <c r="J42" s="201"/>
      <c r="K42" s="201"/>
      <c r="L42" s="201"/>
      <c r="M42" s="201"/>
      <c r="N42" s="201"/>
      <c r="O42" s="201"/>
      <c r="P42" s="201"/>
      <c r="Q42" s="44">
        <v>55</v>
      </c>
      <c r="R42" s="47">
        <v>53</v>
      </c>
      <c r="S42" s="50"/>
      <c r="T42" s="51"/>
      <c r="U42" s="51"/>
      <c r="V42" s="49"/>
      <c r="W42" s="595" t="s">
        <v>68</v>
      </c>
      <c r="X42" s="595"/>
      <c r="Y42" s="595"/>
      <c r="Z42" s="38">
        <v>111</v>
      </c>
      <c r="AA42" s="38">
        <v>51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38">
        <v>148</v>
      </c>
      <c r="AP42" s="38">
        <v>68</v>
      </c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E42" s="201"/>
      <c r="BF42" s="201"/>
      <c r="BG42" s="201"/>
      <c r="BH42" s="201"/>
      <c r="BI42" s="201"/>
      <c r="BJ42" s="201"/>
      <c r="BK42" s="201"/>
    </row>
    <row r="43" spans="1:63" ht="18.75" customHeight="1" x14ac:dyDescent="0.25">
      <c r="A43" s="536" t="s">
        <v>48</v>
      </c>
      <c r="B43" s="536"/>
      <c r="C43" s="536"/>
      <c r="D43" s="54">
        <v>15</v>
      </c>
      <c r="E43" s="47">
        <v>12</v>
      </c>
      <c r="F43" s="50"/>
      <c r="G43" s="51"/>
      <c r="H43" s="51"/>
      <c r="I43" s="52"/>
      <c r="J43" s="201"/>
      <c r="K43" s="201"/>
      <c r="L43" s="201"/>
      <c r="M43" s="201"/>
      <c r="N43" s="201"/>
      <c r="O43" s="201"/>
      <c r="P43" s="201"/>
      <c r="Q43" s="44">
        <v>20</v>
      </c>
      <c r="R43" s="47">
        <v>16</v>
      </c>
      <c r="S43" s="50"/>
      <c r="T43" s="51"/>
      <c r="U43" s="51"/>
      <c r="V43" s="4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E43" s="201"/>
      <c r="BF43" s="201"/>
      <c r="BG43" s="201"/>
      <c r="BH43" s="201"/>
      <c r="BI43" s="201"/>
      <c r="BJ43" s="201"/>
      <c r="BK43" s="201"/>
    </row>
    <row r="44" spans="1:63" ht="18.75" customHeight="1" x14ac:dyDescent="0.25">
      <c r="A44" s="536" t="s">
        <v>11</v>
      </c>
      <c r="B44" s="536"/>
      <c r="C44" s="536"/>
      <c r="D44" s="54">
        <v>5</v>
      </c>
      <c r="E44" s="47">
        <v>5</v>
      </c>
      <c r="F44" s="50"/>
      <c r="G44" s="51"/>
      <c r="H44" s="51"/>
      <c r="I44" s="52"/>
      <c r="J44" s="201"/>
      <c r="K44" s="201"/>
      <c r="L44" s="201"/>
      <c r="M44" s="201"/>
      <c r="N44" s="201"/>
      <c r="O44" s="201"/>
      <c r="P44" s="201"/>
      <c r="Q44" s="44">
        <v>6</v>
      </c>
      <c r="R44" s="47">
        <v>6</v>
      </c>
      <c r="S44" s="50"/>
      <c r="T44" s="51"/>
      <c r="U44" s="51"/>
      <c r="V44" s="4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E44" s="201"/>
      <c r="BF44" s="201"/>
      <c r="BG44" s="201"/>
      <c r="BH44" s="201"/>
      <c r="BI44" s="201"/>
      <c r="BJ44" s="201"/>
      <c r="BK44" s="201"/>
    </row>
    <row r="45" spans="1:63" ht="18.75" customHeight="1" x14ac:dyDescent="0.25">
      <c r="A45" s="536" t="s">
        <v>18</v>
      </c>
      <c r="B45" s="536"/>
      <c r="C45" s="536"/>
      <c r="D45" s="54">
        <v>7</v>
      </c>
      <c r="E45" s="47">
        <v>4</v>
      </c>
      <c r="F45" s="50"/>
      <c r="G45" s="51"/>
      <c r="H45" s="51"/>
      <c r="I45" s="52"/>
      <c r="J45" s="201"/>
      <c r="K45" s="201"/>
      <c r="L45" s="201"/>
      <c r="M45" s="201"/>
      <c r="N45" s="201"/>
      <c r="O45" s="201"/>
      <c r="P45" s="201"/>
      <c r="Q45" s="44">
        <v>9</v>
      </c>
      <c r="R45" s="47">
        <v>6</v>
      </c>
      <c r="S45" s="50"/>
      <c r="T45" s="51"/>
      <c r="U45" s="51"/>
      <c r="V45" s="4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E45" s="201"/>
      <c r="BF45" s="201"/>
      <c r="BG45" s="201"/>
      <c r="BH45" s="201"/>
      <c r="BI45" s="201"/>
      <c r="BJ45" s="201"/>
      <c r="BK45" s="201"/>
    </row>
    <row r="46" spans="1:63" ht="18.75" customHeight="1" x14ac:dyDescent="0.25">
      <c r="A46" s="536" t="s">
        <v>34</v>
      </c>
      <c r="B46" s="536"/>
      <c r="C46" s="536"/>
      <c r="D46" s="147" t="s">
        <v>281</v>
      </c>
      <c r="E46" s="47">
        <v>7</v>
      </c>
      <c r="F46" s="50"/>
      <c r="G46" s="51"/>
      <c r="H46" s="51"/>
      <c r="I46" s="52"/>
      <c r="J46" s="201"/>
      <c r="K46" s="201"/>
      <c r="L46" s="201"/>
      <c r="M46" s="201"/>
      <c r="N46" s="201"/>
      <c r="O46" s="201"/>
      <c r="P46" s="201"/>
      <c r="Q46" s="196" t="s">
        <v>282</v>
      </c>
      <c r="R46" s="47">
        <v>10</v>
      </c>
      <c r="S46" s="50"/>
      <c r="T46" s="51"/>
      <c r="U46" s="51"/>
      <c r="V46" s="4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E46" s="201"/>
      <c r="BF46" s="201"/>
      <c r="BG46" s="201"/>
      <c r="BH46" s="201"/>
      <c r="BI46" s="201"/>
      <c r="BJ46" s="201"/>
      <c r="BK46" s="201"/>
    </row>
    <row r="47" spans="1:63" ht="18.75" customHeight="1" x14ac:dyDescent="0.25">
      <c r="A47" s="536" t="s">
        <v>61</v>
      </c>
      <c r="B47" s="536"/>
      <c r="C47" s="536"/>
      <c r="D47" s="54">
        <v>6</v>
      </c>
      <c r="E47" s="47">
        <v>6</v>
      </c>
      <c r="F47" s="50"/>
      <c r="G47" s="51"/>
      <c r="H47" s="51"/>
      <c r="I47" s="52"/>
      <c r="J47" s="201"/>
      <c r="K47" s="201"/>
      <c r="L47" s="201"/>
      <c r="M47" s="201"/>
      <c r="N47" s="201"/>
      <c r="O47" s="201"/>
      <c r="P47" s="201"/>
      <c r="Q47" s="44">
        <v>8</v>
      </c>
      <c r="R47" s="47">
        <v>8</v>
      </c>
      <c r="S47" s="50"/>
      <c r="T47" s="51"/>
      <c r="U47" s="51"/>
      <c r="V47" s="4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E47" s="201"/>
      <c r="BF47" s="201"/>
      <c r="BG47" s="201"/>
      <c r="BH47" s="201"/>
      <c r="BI47" s="201"/>
      <c r="BJ47" s="201"/>
      <c r="BK47" s="201"/>
    </row>
    <row r="48" spans="1:63" ht="18.75" customHeight="1" x14ac:dyDescent="0.25">
      <c r="A48" s="536" t="s">
        <v>19</v>
      </c>
      <c r="B48" s="536"/>
      <c r="C48" s="536"/>
      <c r="D48" s="54">
        <v>1.6</v>
      </c>
      <c r="E48" s="47">
        <v>1.6</v>
      </c>
      <c r="F48" s="50"/>
      <c r="G48" s="51"/>
      <c r="H48" s="51"/>
      <c r="I48" s="52"/>
      <c r="J48" s="201"/>
      <c r="K48" s="201"/>
      <c r="L48" s="201"/>
      <c r="M48" s="201"/>
      <c r="N48" s="201"/>
      <c r="O48" s="201"/>
      <c r="P48" s="201"/>
      <c r="Q48" s="44">
        <v>1.8</v>
      </c>
      <c r="R48" s="47">
        <v>1.8</v>
      </c>
      <c r="S48" s="50"/>
      <c r="T48" s="51"/>
      <c r="U48" s="51"/>
      <c r="V48" s="4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E48" s="201"/>
      <c r="BF48" s="201"/>
      <c r="BG48" s="201"/>
      <c r="BH48" s="201"/>
      <c r="BI48" s="201"/>
      <c r="BJ48" s="201"/>
      <c r="BK48" s="201"/>
    </row>
    <row r="49" spans="1:63" ht="18.75" customHeight="1" x14ac:dyDescent="0.3">
      <c r="A49" s="536"/>
      <c r="B49" s="536"/>
      <c r="C49" s="536"/>
      <c r="D49" s="54"/>
      <c r="E49" s="47"/>
      <c r="F49" s="50">
        <v>8.25</v>
      </c>
      <c r="G49" s="51">
        <v>2.69</v>
      </c>
      <c r="H49" s="51">
        <v>6.68</v>
      </c>
      <c r="I49" s="213">
        <v>84</v>
      </c>
      <c r="J49" s="178">
        <v>0.04</v>
      </c>
      <c r="K49" s="179">
        <v>0.54</v>
      </c>
      <c r="L49" s="179">
        <v>13</v>
      </c>
      <c r="M49" s="179">
        <v>49.5</v>
      </c>
      <c r="N49" s="179">
        <v>106.2</v>
      </c>
      <c r="O49" s="179">
        <v>14</v>
      </c>
      <c r="P49" s="180">
        <v>0.44</v>
      </c>
      <c r="Q49" s="54"/>
      <c r="R49" s="47"/>
      <c r="S49" s="50">
        <v>11.16</v>
      </c>
      <c r="T49" s="51">
        <v>3.9</v>
      </c>
      <c r="U49" s="51">
        <v>9.0399999999999991</v>
      </c>
      <c r="V49" s="284">
        <v>116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E49" s="178">
        <v>0.09</v>
      </c>
      <c r="BF49" s="179">
        <v>3.02</v>
      </c>
      <c r="BG49" s="179">
        <v>34</v>
      </c>
      <c r="BH49" s="179">
        <v>56.3</v>
      </c>
      <c r="BI49" s="179">
        <v>172.8</v>
      </c>
      <c r="BJ49" s="179">
        <v>32.4</v>
      </c>
      <c r="BK49" s="180">
        <v>1.2</v>
      </c>
    </row>
    <row r="50" spans="1:63" ht="12.75" hidden="1" customHeight="1" x14ac:dyDescent="0.3">
      <c r="A50" s="548"/>
      <c r="B50" s="548"/>
      <c r="C50" s="548"/>
      <c r="D50" s="200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0"/>
      <c r="R50" s="201"/>
      <c r="S50" s="201"/>
      <c r="T50" s="201"/>
      <c r="U50" s="201"/>
      <c r="V50" s="201"/>
      <c r="W50" s="548" t="s">
        <v>214</v>
      </c>
      <c r="X50" s="548"/>
      <c r="Y50" s="548"/>
      <c r="Z50" s="200">
        <v>5</v>
      </c>
      <c r="AA50" s="201">
        <v>5</v>
      </c>
      <c r="AB50" s="201">
        <v>0.7</v>
      </c>
      <c r="AC50" s="201">
        <v>1.5</v>
      </c>
      <c r="AD50" s="201">
        <v>1.2</v>
      </c>
      <c r="AE50" s="201"/>
      <c r="AF50" s="201">
        <v>1.5</v>
      </c>
      <c r="AG50" s="201">
        <v>0.01</v>
      </c>
      <c r="AH50" s="201">
        <v>20</v>
      </c>
      <c r="AI50" s="201">
        <v>15</v>
      </c>
      <c r="AJ50" s="201">
        <v>22.5</v>
      </c>
      <c r="AK50" s="201">
        <v>5.0000000000000001E-4</v>
      </c>
      <c r="AL50" s="201">
        <v>6.0000000000000001E-3</v>
      </c>
      <c r="AM50" s="201">
        <v>5.0000000000000001E-3</v>
      </c>
      <c r="AN50" s="201">
        <v>0</v>
      </c>
      <c r="AO50" s="200">
        <v>5</v>
      </c>
      <c r="AP50" s="201">
        <v>5</v>
      </c>
      <c r="AQ50" s="201">
        <v>0.7</v>
      </c>
      <c r="AR50" s="201">
        <v>1.5</v>
      </c>
      <c r="AS50" s="201">
        <v>1.2</v>
      </c>
      <c r="AT50" s="201"/>
      <c r="AU50" s="201">
        <v>1.5</v>
      </c>
      <c r="AV50" s="201">
        <v>0.01</v>
      </c>
      <c r="AW50" s="201">
        <v>20</v>
      </c>
      <c r="AX50" s="201">
        <v>15</v>
      </c>
      <c r="AY50" s="201">
        <v>22.5</v>
      </c>
      <c r="AZ50" s="201">
        <v>5.0000000000000001E-4</v>
      </c>
      <c r="BA50" s="201">
        <v>6.0000000000000001E-3</v>
      </c>
      <c r="BB50" s="201">
        <v>5.0000000000000001E-3</v>
      </c>
      <c r="BC50" s="201">
        <v>0</v>
      </c>
      <c r="BD50" s="457"/>
      <c r="BE50" s="201"/>
      <c r="BF50" s="201"/>
      <c r="BG50" s="201"/>
      <c r="BH50" s="201"/>
      <c r="BI50" s="201"/>
      <c r="BJ50" s="201"/>
      <c r="BK50" s="201"/>
    </row>
    <row r="51" spans="1:63" ht="12.75" hidden="1" customHeight="1" x14ac:dyDescent="0.3">
      <c r="A51" s="684"/>
      <c r="B51" s="684"/>
      <c r="C51" s="684"/>
      <c r="D51" s="200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0"/>
      <c r="R51" s="200"/>
      <c r="S51" s="201"/>
      <c r="T51" s="201"/>
      <c r="U51" s="201"/>
      <c r="V51" s="201"/>
      <c r="W51" s="684"/>
      <c r="X51" s="684"/>
      <c r="Y51" s="684"/>
      <c r="Z51" s="200"/>
      <c r="AA51" s="200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0"/>
      <c r="AP51" s="200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457"/>
      <c r="BE51" s="201"/>
      <c r="BF51" s="201"/>
      <c r="BG51" s="201"/>
      <c r="BH51" s="201"/>
      <c r="BI51" s="201"/>
      <c r="BJ51" s="201"/>
      <c r="BK51" s="201"/>
    </row>
    <row r="52" spans="1:63" ht="15.75" customHeight="1" x14ac:dyDescent="0.25">
      <c r="A52" s="498" t="s">
        <v>237</v>
      </c>
      <c r="B52" s="498"/>
      <c r="C52" s="498"/>
      <c r="D52" s="200"/>
      <c r="E52" s="201">
        <v>120</v>
      </c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>
        <v>150</v>
      </c>
      <c r="S52" s="200"/>
      <c r="T52" s="200"/>
      <c r="U52" s="200"/>
      <c r="V52" s="200"/>
      <c r="W52" s="498" t="s">
        <v>183</v>
      </c>
      <c r="X52" s="498"/>
      <c r="Y52" s="498"/>
      <c r="Z52" s="200"/>
      <c r="AA52" s="201">
        <v>90</v>
      </c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1">
        <v>100</v>
      </c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457"/>
      <c r="BE52" s="200"/>
      <c r="BF52" s="200"/>
      <c r="BG52" s="200"/>
      <c r="BH52" s="200"/>
      <c r="BI52" s="200"/>
      <c r="BJ52" s="200"/>
      <c r="BK52" s="200"/>
    </row>
    <row r="53" spans="1:63" ht="15.75" customHeight="1" x14ac:dyDescent="0.25">
      <c r="A53" s="548" t="s">
        <v>64</v>
      </c>
      <c r="B53" s="548"/>
      <c r="C53" s="548"/>
      <c r="D53" s="200" t="s">
        <v>238</v>
      </c>
      <c r="E53" s="200">
        <v>103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 t="s">
        <v>239</v>
      </c>
      <c r="R53" s="200">
        <v>129</v>
      </c>
      <c r="S53" s="200"/>
      <c r="T53" s="200"/>
      <c r="U53" s="200"/>
      <c r="V53" s="200"/>
      <c r="W53" s="548" t="s">
        <v>194</v>
      </c>
      <c r="X53" s="548"/>
      <c r="Y53" s="548"/>
      <c r="Z53" s="200" t="s">
        <v>184</v>
      </c>
      <c r="AA53" s="200">
        <v>90</v>
      </c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 t="s">
        <v>185</v>
      </c>
      <c r="AP53" s="200">
        <v>100</v>
      </c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457"/>
      <c r="BE53" s="200"/>
      <c r="BF53" s="200"/>
      <c r="BG53" s="200"/>
      <c r="BH53" s="200"/>
      <c r="BI53" s="200"/>
      <c r="BJ53" s="200"/>
      <c r="BK53" s="200"/>
    </row>
    <row r="54" spans="1:63" ht="15.75" customHeight="1" x14ac:dyDescent="0.25">
      <c r="A54" s="454" t="s">
        <v>240</v>
      </c>
      <c r="B54" s="454"/>
      <c r="C54" s="454"/>
      <c r="D54" s="200">
        <v>19</v>
      </c>
      <c r="E54" s="200">
        <v>18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>
        <v>24</v>
      </c>
      <c r="R54" s="200">
        <v>23</v>
      </c>
      <c r="S54" s="200"/>
      <c r="T54" s="200"/>
      <c r="U54" s="200"/>
      <c r="V54" s="200"/>
      <c r="W54" s="454"/>
      <c r="X54" s="454"/>
      <c r="Y54" s="454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457"/>
      <c r="BE54" s="200"/>
      <c r="BF54" s="200"/>
      <c r="BG54" s="200"/>
      <c r="BH54" s="200"/>
      <c r="BI54" s="200"/>
      <c r="BJ54" s="200"/>
      <c r="BK54" s="200"/>
    </row>
    <row r="55" spans="1:63" ht="15.75" customHeight="1" x14ac:dyDescent="0.25">
      <c r="A55" s="548" t="s">
        <v>28</v>
      </c>
      <c r="B55" s="548"/>
      <c r="C55" s="548"/>
      <c r="D55" s="200">
        <v>4.2</v>
      </c>
      <c r="E55" s="200">
        <v>4.2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>
        <v>5.2</v>
      </c>
      <c r="R55" s="200">
        <v>5.2</v>
      </c>
      <c r="S55" s="200"/>
      <c r="T55" s="200"/>
      <c r="U55" s="200"/>
      <c r="V55" s="200"/>
      <c r="W55" s="548" t="s">
        <v>28</v>
      </c>
      <c r="X55" s="548"/>
      <c r="Y55" s="548"/>
      <c r="Z55" s="200">
        <v>3.2</v>
      </c>
      <c r="AA55" s="200">
        <v>3.2</v>
      </c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>
        <v>3.5</v>
      </c>
      <c r="AP55" s="200">
        <v>3.5</v>
      </c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457"/>
      <c r="BE55" s="200"/>
      <c r="BF55" s="200"/>
      <c r="BG55" s="200"/>
      <c r="BH55" s="200"/>
      <c r="BI55" s="200"/>
      <c r="BJ55" s="200"/>
      <c r="BK55" s="200"/>
    </row>
    <row r="56" spans="1:63" ht="15.75" customHeight="1" x14ac:dyDescent="0.3">
      <c r="A56" s="548"/>
      <c r="B56" s="548"/>
      <c r="C56" s="548"/>
      <c r="D56" s="200"/>
      <c r="E56" s="200"/>
      <c r="F56" s="201">
        <v>2.4500000000000002</v>
      </c>
      <c r="G56" s="201">
        <v>3.84</v>
      </c>
      <c r="H56" s="201">
        <v>16.350000000000001</v>
      </c>
      <c r="I56" s="201">
        <v>109.8</v>
      </c>
      <c r="J56" s="201">
        <v>0.2</v>
      </c>
      <c r="K56" s="201"/>
      <c r="L56" s="201">
        <v>19</v>
      </c>
      <c r="M56" s="201">
        <v>14.9</v>
      </c>
      <c r="N56" s="201">
        <v>205.4</v>
      </c>
      <c r="O56" s="201">
        <v>136</v>
      </c>
      <c r="P56" s="201">
        <v>3.9</v>
      </c>
      <c r="Q56" s="200"/>
      <c r="R56" s="200"/>
      <c r="S56" s="201">
        <v>3.06</v>
      </c>
      <c r="T56" s="201">
        <v>4.8</v>
      </c>
      <c r="U56" s="201">
        <v>20.43</v>
      </c>
      <c r="V56" s="201">
        <v>137.25</v>
      </c>
      <c r="W56" s="548"/>
      <c r="X56" s="548"/>
      <c r="Y56" s="548"/>
      <c r="Z56" s="200"/>
      <c r="AA56" s="200"/>
      <c r="AB56" s="201">
        <v>1.49</v>
      </c>
      <c r="AC56" s="201">
        <v>435.32</v>
      </c>
      <c r="AD56" s="201">
        <v>8.7799999999999994</v>
      </c>
      <c r="AE56" s="201">
        <v>17.59</v>
      </c>
      <c r="AF56" s="201">
        <v>47.83</v>
      </c>
      <c r="AG56" s="201">
        <v>0.69</v>
      </c>
      <c r="AH56" s="201">
        <v>12.6</v>
      </c>
      <c r="AI56" s="201">
        <v>24.75</v>
      </c>
      <c r="AJ56" s="201">
        <v>0.12</v>
      </c>
      <c r="AK56" s="201">
        <v>0.09</v>
      </c>
      <c r="AL56" s="201">
        <v>5.6000000000000001E-2</v>
      </c>
      <c r="AM56" s="201">
        <v>0.93</v>
      </c>
      <c r="AN56" s="201">
        <v>12.6</v>
      </c>
      <c r="AO56" s="200"/>
      <c r="AP56" s="200"/>
      <c r="AQ56" s="201">
        <v>1.66</v>
      </c>
      <c r="AR56" s="201">
        <v>483.69</v>
      </c>
      <c r="AS56" s="201">
        <v>9.76</v>
      </c>
      <c r="AT56" s="201">
        <v>19.55</v>
      </c>
      <c r="AU56" s="201">
        <v>53.15</v>
      </c>
      <c r="AV56" s="201">
        <v>0.77</v>
      </c>
      <c r="AW56" s="201">
        <v>14</v>
      </c>
      <c r="AX56" s="201">
        <v>27.5</v>
      </c>
      <c r="AY56" s="201">
        <v>0.13</v>
      </c>
      <c r="AZ56" s="201">
        <v>0.1</v>
      </c>
      <c r="BA56" s="201">
        <v>0.06</v>
      </c>
      <c r="BB56" s="201">
        <v>1.04</v>
      </c>
      <c r="BC56" s="201">
        <v>14</v>
      </c>
      <c r="BD56" s="457"/>
      <c r="BE56" s="201">
        <v>0.25</v>
      </c>
      <c r="BF56" s="201"/>
      <c r="BG56" s="201">
        <v>20</v>
      </c>
      <c r="BH56" s="201">
        <v>15.9</v>
      </c>
      <c r="BI56" s="201">
        <v>210.1</v>
      </c>
      <c r="BJ56" s="201">
        <v>140</v>
      </c>
      <c r="BK56" s="201">
        <v>4.8</v>
      </c>
    </row>
    <row r="57" spans="1:63" ht="18.75" customHeight="1" x14ac:dyDescent="0.25">
      <c r="A57" s="555" t="s">
        <v>311</v>
      </c>
      <c r="B57" s="555"/>
      <c r="C57" s="556"/>
      <c r="D57" s="200"/>
      <c r="E57" s="201">
        <v>30</v>
      </c>
      <c r="F57" s="201"/>
      <c r="G57" s="201"/>
      <c r="H57" s="201"/>
      <c r="I57" s="201"/>
      <c r="J57" s="200"/>
      <c r="K57" s="201"/>
      <c r="L57" s="201"/>
      <c r="M57" s="201"/>
      <c r="N57" s="201"/>
      <c r="O57" s="201"/>
      <c r="P57" s="457"/>
      <c r="Q57" s="200"/>
      <c r="R57" s="201">
        <v>60</v>
      </c>
      <c r="S57" s="50"/>
      <c r="T57" s="51"/>
      <c r="U57" s="51"/>
      <c r="V57" s="52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561"/>
      <c r="AY57" s="562"/>
      <c r="AZ57" s="562"/>
      <c r="BA57" s="563"/>
      <c r="BB57" s="33"/>
      <c r="BC57" s="304"/>
      <c r="BD57" s="33"/>
      <c r="BE57" s="304"/>
      <c r="BF57" s="457"/>
      <c r="BG57" s="457"/>
      <c r="BH57" s="457"/>
      <c r="BI57" s="457"/>
      <c r="BJ57" s="457"/>
      <c r="BK57" s="457"/>
    </row>
    <row r="58" spans="1:63" ht="18.75" customHeight="1" x14ac:dyDescent="0.25">
      <c r="A58" s="555" t="s">
        <v>301</v>
      </c>
      <c r="B58" s="555"/>
      <c r="C58" s="556"/>
      <c r="D58" s="33">
        <v>29</v>
      </c>
      <c r="E58" s="305">
        <v>23</v>
      </c>
      <c r="F58" s="201"/>
      <c r="G58" s="201"/>
      <c r="H58" s="201"/>
      <c r="I58" s="201"/>
      <c r="J58" s="33"/>
      <c r="K58" s="305"/>
      <c r="L58" s="201"/>
      <c r="M58" s="201"/>
      <c r="N58" s="201"/>
      <c r="O58" s="201"/>
      <c r="P58" s="457"/>
      <c r="Q58" s="33">
        <v>57</v>
      </c>
      <c r="R58" s="305">
        <v>45</v>
      </c>
      <c r="S58" s="50"/>
      <c r="T58" s="51"/>
      <c r="U58" s="51"/>
      <c r="V58" s="52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534"/>
      <c r="AY58" s="534"/>
      <c r="AZ58" s="534"/>
      <c r="BA58" s="534"/>
      <c r="BB58" s="33"/>
      <c r="BC58" s="33"/>
      <c r="BD58" s="33"/>
      <c r="BE58" s="33"/>
      <c r="BF58" s="457"/>
      <c r="BG58" s="457"/>
      <c r="BH58" s="457"/>
      <c r="BI58" s="457"/>
      <c r="BJ58" s="457"/>
      <c r="BK58" s="457"/>
    </row>
    <row r="59" spans="1:63" ht="18.75" customHeight="1" x14ac:dyDescent="0.25">
      <c r="A59" s="555" t="s">
        <v>18</v>
      </c>
      <c r="B59" s="555"/>
      <c r="C59" s="556"/>
      <c r="D59" s="33">
        <v>6.5</v>
      </c>
      <c r="E59" s="33">
        <v>5.5</v>
      </c>
      <c r="F59" s="201"/>
      <c r="G59" s="201"/>
      <c r="H59" s="201"/>
      <c r="I59" s="201"/>
      <c r="J59" s="33"/>
      <c r="K59" s="33"/>
      <c r="L59" s="201"/>
      <c r="M59" s="201"/>
      <c r="N59" s="201"/>
      <c r="O59" s="201"/>
      <c r="P59" s="457"/>
      <c r="Q59" s="33">
        <v>13</v>
      </c>
      <c r="R59" s="33">
        <v>11</v>
      </c>
      <c r="S59" s="50"/>
      <c r="T59" s="51"/>
      <c r="U59" s="51"/>
      <c r="V59" s="52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534"/>
      <c r="AY59" s="534"/>
      <c r="AZ59" s="534"/>
      <c r="BA59" s="534"/>
      <c r="BB59" s="33"/>
      <c r="BC59" s="33"/>
      <c r="BD59" s="33"/>
      <c r="BE59" s="33"/>
      <c r="BF59" s="457"/>
      <c r="BG59" s="457"/>
      <c r="BH59" s="457"/>
      <c r="BI59" s="457"/>
      <c r="BJ59" s="457"/>
      <c r="BK59" s="457"/>
    </row>
    <row r="60" spans="1:63" ht="18.75" customHeight="1" x14ac:dyDescent="0.25">
      <c r="A60" s="555" t="s">
        <v>7</v>
      </c>
      <c r="B60" s="555"/>
      <c r="C60" s="556"/>
      <c r="D60" s="200">
        <v>3.5</v>
      </c>
      <c r="E60" s="201">
        <v>3.5</v>
      </c>
      <c r="F60" s="201"/>
      <c r="G60" s="201"/>
      <c r="H60" s="201"/>
      <c r="I60" s="201"/>
      <c r="J60" s="200"/>
      <c r="K60" s="201"/>
      <c r="L60" s="201"/>
      <c r="M60" s="201"/>
      <c r="N60" s="201"/>
      <c r="O60" s="201"/>
      <c r="P60" s="457"/>
      <c r="Q60" s="200">
        <v>7</v>
      </c>
      <c r="R60" s="201">
        <v>7</v>
      </c>
      <c r="S60" s="50"/>
      <c r="T60" s="51"/>
      <c r="U60" s="51"/>
      <c r="V60" s="52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534"/>
      <c r="AY60" s="534"/>
      <c r="AZ60" s="534"/>
      <c r="BA60" s="534"/>
      <c r="BB60" s="33"/>
      <c r="BC60" s="33"/>
      <c r="BD60" s="33"/>
      <c r="BE60" s="33"/>
      <c r="BF60" s="457"/>
      <c r="BG60" s="457"/>
      <c r="BH60" s="457"/>
      <c r="BI60" s="457"/>
      <c r="BJ60" s="457"/>
      <c r="BK60" s="457"/>
    </row>
    <row r="61" spans="1:63" ht="18.75" customHeight="1" x14ac:dyDescent="0.25">
      <c r="A61" s="555" t="s">
        <v>19</v>
      </c>
      <c r="B61" s="555"/>
      <c r="C61" s="556"/>
      <c r="D61" s="33">
        <v>3.2</v>
      </c>
      <c r="E61" s="33">
        <v>3.2</v>
      </c>
      <c r="F61" s="201"/>
      <c r="G61" s="201"/>
      <c r="H61" s="201"/>
      <c r="I61" s="201"/>
      <c r="J61" s="33"/>
      <c r="K61" s="33"/>
      <c r="L61" s="201"/>
      <c r="M61" s="201"/>
      <c r="N61" s="201"/>
      <c r="O61" s="201"/>
      <c r="P61" s="457"/>
      <c r="Q61" s="33">
        <v>3.5</v>
      </c>
      <c r="R61" s="33">
        <v>3.5</v>
      </c>
      <c r="S61" s="50"/>
      <c r="T61" s="51"/>
      <c r="U61" s="51"/>
      <c r="V61" s="52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534"/>
      <c r="AY61" s="534"/>
      <c r="AZ61" s="534"/>
      <c r="BA61" s="534"/>
      <c r="BB61" s="33"/>
      <c r="BC61" s="33"/>
      <c r="BD61" s="33"/>
      <c r="BE61" s="33"/>
      <c r="BF61" s="457"/>
      <c r="BG61" s="457"/>
      <c r="BH61" s="457"/>
      <c r="BI61" s="457"/>
      <c r="BJ61" s="457"/>
      <c r="BK61" s="457"/>
    </row>
    <row r="62" spans="1:63" ht="18.75" customHeight="1" x14ac:dyDescent="0.25">
      <c r="A62" s="555" t="s">
        <v>6</v>
      </c>
      <c r="B62" s="555"/>
      <c r="C62" s="556"/>
      <c r="D62" s="306">
        <v>0.35</v>
      </c>
      <c r="E62" s="307">
        <v>0.35</v>
      </c>
      <c r="F62" s="308"/>
      <c r="G62" s="308"/>
      <c r="H62" s="308"/>
      <c r="I62" s="308"/>
      <c r="J62" s="306"/>
      <c r="K62" s="307"/>
      <c r="L62" s="308"/>
      <c r="M62" s="308"/>
      <c r="N62" s="308"/>
      <c r="O62" s="308"/>
      <c r="P62" s="309"/>
      <c r="Q62" s="306">
        <v>0.7</v>
      </c>
      <c r="R62" s="307">
        <v>0.7</v>
      </c>
      <c r="S62" s="300"/>
      <c r="T62" s="301"/>
      <c r="U62" s="301"/>
      <c r="V62" s="310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557"/>
      <c r="AY62" s="557"/>
      <c r="AZ62" s="557"/>
      <c r="BA62" s="557"/>
      <c r="BB62" s="306"/>
      <c r="BC62" s="306"/>
      <c r="BD62" s="306"/>
      <c r="BE62" s="306"/>
      <c r="BF62" s="309"/>
      <c r="BG62" s="309"/>
      <c r="BH62" s="309"/>
      <c r="BI62" s="309"/>
      <c r="BJ62" s="309"/>
      <c r="BK62" s="309"/>
    </row>
    <row r="63" spans="1:63" ht="18.75" customHeight="1" x14ac:dyDescent="0.3">
      <c r="A63" s="555"/>
      <c r="B63" s="555"/>
      <c r="C63" s="556"/>
      <c r="D63" s="200"/>
      <c r="E63" s="201"/>
      <c r="F63" s="201">
        <v>0.57999999999999996</v>
      </c>
      <c r="G63" s="201">
        <v>2.52</v>
      </c>
      <c r="H63" s="201">
        <v>3.76</v>
      </c>
      <c r="I63" s="201">
        <v>38.9</v>
      </c>
      <c r="J63" s="326">
        <v>2E-3</v>
      </c>
      <c r="K63" s="326">
        <v>0.05</v>
      </c>
      <c r="L63" s="326"/>
      <c r="M63" s="326">
        <v>1</v>
      </c>
      <c r="N63" s="326">
        <v>0.22</v>
      </c>
      <c r="O63" s="326">
        <v>4</v>
      </c>
      <c r="P63" s="327"/>
      <c r="Q63" s="200"/>
      <c r="R63" s="201"/>
      <c r="S63" s="201">
        <v>1.7</v>
      </c>
      <c r="T63" s="201">
        <v>5.05</v>
      </c>
      <c r="U63" s="201">
        <v>7.53</v>
      </c>
      <c r="V63" s="201">
        <v>77.94</v>
      </c>
      <c r="W63" s="457"/>
      <c r="X63" s="457"/>
      <c r="Y63" s="457"/>
      <c r="Z63" s="457"/>
      <c r="AA63" s="457"/>
      <c r="AB63" s="457"/>
      <c r="AC63" s="457"/>
      <c r="AD63" s="457"/>
      <c r="AE63" s="457"/>
      <c r="AF63" s="457"/>
      <c r="AG63" s="457"/>
      <c r="AH63" s="457"/>
      <c r="AI63" s="457"/>
      <c r="AJ63" s="457"/>
      <c r="AK63" s="457"/>
      <c r="AL63" s="457"/>
      <c r="AM63" s="457"/>
      <c r="AN63" s="457"/>
      <c r="AO63" s="457"/>
      <c r="AP63" s="457"/>
      <c r="AQ63" s="457"/>
      <c r="AR63" s="457"/>
      <c r="AS63" s="457"/>
      <c r="AT63" s="457"/>
      <c r="AU63" s="457"/>
      <c r="AV63" s="457"/>
      <c r="AW63" s="457"/>
      <c r="AX63" s="534"/>
      <c r="AY63" s="534"/>
      <c r="AZ63" s="534"/>
      <c r="BA63" s="534"/>
      <c r="BB63" s="33"/>
      <c r="BC63" s="33"/>
      <c r="BD63" s="33"/>
      <c r="BE63" s="328">
        <v>2E-3</v>
      </c>
      <c r="BF63" s="329">
        <v>7.0000000000000007E-2</v>
      </c>
      <c r="BG63" s="329">
        <v>0</v>
      </c>
      <c r="BH63" s="329">
        <v>1.2</v>
      </c>
      <c r="BI63" s="329">
        <v>0.26</v>
      </c>
      <c r="BJ63" s="329">
        <v>4.8</v>
      </c>
      <c r="BK63" s="329"/>
    </row>
    <row r="64" spans="1:63" ht="18.75" customHeight="1" x14ac:dyDescent="0.25">
      <c r="A64" s="521" t="s">
        <v>121</v>
      </c>
      <c r="B64" s="522"/>
      <c r="C64" s="523"/>
      <c r="D64" s="17"/>
      <c r="E64" s="6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1"/>
      <c r="Y64" s="201"/>
      <c r="Z64" s="200"/>
      <c r="AA64" s="200"/>
      <c r="AB64" s="200"/>
      <c r="AC64" s="200"/>
      <c r="AD64" s="498" t="s">
        <v>121</v>
      </c>
      <c r="AE64" s="498"/>
      <c r="AF64" s="498"/>
      <c r="AG64" s="200"/>
      <c r="AH64" s="201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  <c r="AW64" s="201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</row>
    <row r="65" spans="1:63" ht="18.75" customHeight="1" x14ac:dyDescent="0.25">
      <c r="A65" s="521" t="s">
        <v>144</v>
      </c>
      <c r="B65" s="522"/>
      <c r="C65" s="523"/>
      <c r="D65" s="17"/>
      <c r="E65" s="6">
        <v>150</v>
      </c>
      <c r="F65" s="3"/>
      <c r="G65" s="7"/>
      <c r="H65" s="7"/>
      <c r="I65" s="20"/>
      <c r="J65" s="200"/>
      <c r="K65" s="200"/>
      <c r="L65" s="200"/>
      <c r="M65" s="200"/>
      <c r="N65" s="200"/>
      <c r="O65" s="200"/>
      <c r="P65" s="200"/>
      <c r="Q65" s="24"/>
      <c r="R65" s="6">
        <v>180</v>
      </c>
      <c r="S65" s="3"/>
      <c r="T65" s="7"/>
      <c r="U65" s="16"/>
      <c r="V65" s="12"/>
      <c r="W65" s="504" t="s">
        <v>144</v>
      </c>
      <c r="X65" s="510"/>
      <c r="Y65" s="511"/>
      <c r="Z65" s="38"/>
      <c r="AA65" s="51">
        <v>150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51"/>
      <c r="AP65" s="51">
        <v>180</v>
      </c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E65" s="175"/>
      <c r="BF65" s="176"/>
      <c r="BG65" s="176"/>
      <c r="BH65" s="176"/>
      <c r="BI65" s="176"/>
      <c r="BJ65" s="176"/>
      <c r="BK65" s="177"/>
    </row>
    <row r="66" spans="1:63" ht="18.75" customHeight="1" x14ac:dyDescent="0.25">
      <c r="A66" s="543" t="s">
        <v>22</v>
      </c>
      <c r="B66" s="515"/>
      <c r="C66" s="516"/>
      <c r="D66" s="17">
        <v>15</v>
      </c>
      <c r="E66" s="8">
        <v>15</v>
      </c>
      <c r="F66" s="3"/>
      <c r="G66" s="7"/>
      <c r="H66" s="7"/>
      <c r="I66" s="20"/>
      <c r="J66" s="200"/>
      <c r="K66" s="200"/>
      <c r="L66" s="200"/>
      <c r="M66" s="200"/>
      <c r="N66" s="200"/>
      <c r="O66" s="200"/>
      <c r="P66" s="200"/>
      <c r="Q66" s="17">
        <v>18</v>
      </c>
      <c r="R66" s="8">
        <v>18</v>
      </c>
      <c r="S66" s="3"/>
      <c r="T66" s="7"/>
      <c r="U66" s="10"/>
      <c r="V66" s="6"/>
      <c r="W66" s="512" t="s">
        <v>22</v>
      </c>
      <c r="X66" s="499"/>
      <c r="Y66" s="513"/>
      <c r="Z66" s="38">
        <v>15</v>
      </c>
      <c r="AA66" s="38">
        <v>15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18</v>
      </c>
      <c r="AP66" s="38">
        <v>18</v>
      </c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E66" s="175"/>
      <c r="BF66" s="176"/>
      <c r="BG66" s="176"/>
      <c r="BH66" s="176"/>
      <c r="BI66" s="176"/>
      <c r="BJ66" s="176"/>
      <c r="BK66" s="177"/>
    </row>
    <row r="67" spans="1:63" ht="18.75" customHeight="1" x14ac:dyDescent="0.25">
      <c r="A67" s="543" t="s">
        <v>6</v>
      </c>
      <c r="B67" s="515"/>
      <c r="C67" s="516"/>
      <c r="D67" s="17">
        <v>12</v>
      </c>
      <c r="E67" s="8">
        <v>12</v>
      </c>
      <c r="F67" s="3"/>
      <c r="G67" s="7"/>
      <c r="H67" s="7"/>
      <c r="I67" s="20"/>
      <c r="J67" s="200"/>
      <c r="K67" s="200"/>
      <c r="L67" s="200"/>
      <c r="M67" s="200"/>
      <c r="N67" s="200"/>
      <c r="O67" s="200"/>
      <c r="P67" s="200"/>
      <c r="Q67" s="17">
        <v>15</v>
      </c>
      <c r="R67" s="8">
        <v>15</v>
      </c>
      <c r="S67" s="3"/>
      <c r="T67" s="7"/>
      <c r="U67" s="10"/>
      <c r="V67" s="6"/>
      <c r="W67" s="512" t="s">
        <v>22</v>
      </c>
      <c r="X67" s="499"/>
      <c r="Y67" s="513"/>
      <c r="Z67" s="38">
        <v>15</v>
      </c>
      <c r="AA67" s="38">
        <v>15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18</v>
      </c>
      <c r="AP67" s="38">
        <v>18</v>
      </c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E67" s="175"/>
      <c r="BF67" s="176"/>
      <c r="BG67" s="176"/>
      <c r="BH67" s="176"/>
      <c r="BI67" s="176"/>
      <c r="BJ67" s="176"/>
      <c r="BK67" s="177"/>
    </row>
    <row r="68" spans="1:63" ht="18.75" customHeight="1" x14ac:dyDescent="0.25">
      <c r="A68" s="543"/>
      <c r="B68" s="515"/>
      <c r="C68" s="516"/>
      <c r="D68" s="17"/>
      <c r="E68" s="8"/>
      <c r="F68" s="9">
        <v>0.33</v>
      </c>
      <c r="G68" s="10">
        <v>0.02</v>
      </c>
      <c r="H68" s="10">
        <v>20.83</v>
      </c>
      <c r="I68" s="18">
        <v>85</v>
      </c>
      <c r="J68" s="201">
        <v>0.01</v>
      </c>
      <c r="K68" s="201">
        <v>19</v>
      </c>
      <c r="L68" s="201"/>
      <c r="M68" s="201">
        <v>14.39</v>
      </c>
      <c r="N68" s="201">
        <v>7.4</v>
      </c>
      <c r="O68" s="201">
        <v>6.98</v>
      </c>
      <c r="P68" s="201">
        <v>0.34</v>
      </c>
      <c r="Q68" s="24"/>
      <c r="R68" s="6"/>
      <c r="S68" s="9">
        <v>0.4</v>
      </c>
      <c r="T68" s="10">
        <v>0.02</v>
      </c>
      <c r="U68" s="10">
        <v>24.99</v>
      </c>
      <c r="V68" s="6">
        <v>102</v>
      </c>
      <c r="W68" s="512" t="s">
        <v>6</v>
      </c>
      <c r="X68" s="499"/>
      <c r="Y68" s="513"/>
      <c r="Z68" s="38">
        <v>12</v>
      </c>
      <c r="AA68" s="38">
        <v>12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15</v>
      </c>
      <c r="AP68" s="38">
        <v>15</v>
      </c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E68" s="178">
        <v>0.05</v>
      </c>
      <c r="BF68" s="179">
        <v>21</v>
      </c>
      <c r="BG68" s="179"/>
      <c r="BH68" s="179">
        <v>16.8</v>
      </c>
      <c r="BI68" s="179">
        <v>9.6</v>
      </c>
      <c r="BJ68" s="179">
        <v>7.85</v>
      </c>
      <c r="BK68" s="180">
        <v>0.56999999999999995</v>
      </c>
    </row>
    <row r="69" spans="1:63" ht="18.75" customHeight="1" x14ac:dyDescent="0.25">
      <c r="A69" s="498" t="s">
        <v>10</v>
      </c>
      <c r="B69" s="498"/>
      <c r="C69" s="498"/>
      <c r="D69" s="54">
        <v>25</v>
      </c>
      <c r="E69" s="49">
        <v>25</v>
      </c>
      <c r="F69" s="50">
        <v>1.98</v>
      </c>
      <c r="G69" s="51">
        <v>0.25</v>
      </c>
      <c r="H69" s="51">
        <v>12.08</v>
      </c>
      <c r="I69" s="213">
        <v>58.3</v>
      </c>
      <c r="J69" s="178">
        <v>4.4999999999999998E-2</v>
      </c>
      <c r="K69" s="179"/>
      <c r="L69" s="179"/>
      <c r="M69" s="179">
        <v>10</v>
      </c>
      <c r="N69" s="179">
        <v>46.8</v>
      </c>
      <c r="O69" s="179">
        <v>13.2</v>
      </c>
      <c r="P69" s="180">
        <v>1.07</v>
      </c>
      <c r="Q69" s="54">
        <v>30</v>
      </c>
      <c r="R69" s="49">
        <v>30</v>
      </c>
      <c r="S69" s="50">
        <v>2.37</v>
      </c>
      <c r="T69" s="51">
        <v>0.3</v>
      </c>
      <c r="U69" s="51">
        <v>14.49</v>
      </c>
      <c r="V69" s="49">
        <v>70</v>
      </c>
      <c r="W69" s="511" t="s">
        <v>10</v>
      </c>
      <c r="X69" s="511"/>
      <c r="Y69" s="511"/>
      <c r="Z69" s="38">
        <v>30</v>
      </c>
      <c r="AA69" s="51">
        <v>30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38">
        <v>40</v>
      </c>
      <c r="AP69" s="51">
        <v>40</v>
      </c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E69" s="178">
        <v>5.3999999999999999E-2</v>
      </c>
      <c r="BF69" s="179"/>
      <c r="BG69" s="179"/>
      <c r="BH69" s="179">
        <v>10.5</v>
      </c>
      <c r="BI69" s="179">
        <v>47.4</v>
      </c>
      <c r="BJ69" s="179">
        <v>14.1</v>
      </c>
      <c r="BK69" s="180">
        <v>1.17</v>
      </c>
    </row>
    <row r="70" spans="1:63" ht="15.75" customHeight="1" x14ac:dyDescent="0.25">
      <c r="A70" s="498" t="s">
        <v>23</v>
      </c>
      <c r="B70" s="498"/>
      <c r="C70" s="498"/>
      <c r="D70" s="200">
        <v>30</v>
      </c>
      <c r="E70" s="201">
        <v>30</v>
      </c>
      <c r="F70" s="201">
        <v>2.64</v>
      </c>
      <c r="G70" s="201">
        <v>0.48</v>
      </c>
      <c r="H70" s="201">
        <v>13.36</v>
      </c>
      <c r="I70" s="201">
        <v>70</v>
      </c>
      <c r="J70" s="201">
        <v>5.3999999999999999E-2</v>
      </c>
      <c r="K70" s="201"/>
      <c r="L70" s="201"/>
      <c r="M70" s="201">
        <v>10.5</v>
      </c>
      <c r="N70" s="201">
        <v>47.4</v>
      </c>
      <c r="O70" s="201">
        <v>14.1</v>
      </c>
      <c r="P70" s="201">
        <v>1.17</v>
      </c>
      <c r="Q70" s="200">
        <v>40</v>
      </c>
      <c r="R70" s="201">
        <v>40</v>
      </c>
      <c r="S70" s="201">
        <v>2.98</v>
      </c>
      <c r="T70" s="201">
        <v>0.6</v>
      </c>
      <c r="U70" s="201">
        <v>15.2</v>
      </c>
      <c r="V70" s="201">
        <v>85</v>
      </c>
      <c r="W70" s="498" t="s">
        <v>23</v>
      </c>
      <c r="X70" s="498"/>
      <c r="Y70" s="498"/>
      <c r="Z70" s="200">
        <v>25</v>
      </c>
      <c r="AA70" s="201">
        <v>25</v>
      </c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0">
        <v>30</v>
      </c>
      <c r="AP70" s="201">
        <v>30</v>
      </c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457"/>
      <c r="BE70" s="201">
        <v>0.06</v>
      </c>
      <c r="BF70" s="201"/>
      <c r="BG70" s="201"/>
      <c r="BH70" s="201">
        <v>12.8</v>
      </c>
      <c r="BI70" s="201">
        <v>47.4</v>
      </c>
      <c r="BJ70" s="201">
        <v>14.1</v>
      </c>
      <c r="BK70" s="201">
        <v>1.17</v>
      </c>
    </row>
    <row r="71" spans="1:63" s="77" customFormat="1" ht="15.75" customHeight="1" x14ac:dyDescent="0.25">
      <c r="A71" s="675" t="s">
        <v>147</v>
      </c>
      <c r="B71" s="675"/>
      <c r="C71" s="675"/>
      <c r="D71" s="231"/>
      <c r="E71" s="203">
        <f>SUM(E27+E38+E40+E52+E57+E65+E69+E70)</f>
        <v>570</v>
      </c>
      <c r="F71" s="203">
        <f>SUM(F37:F70)</f>
        <v>17.470000000000002</v>
      </c>
      <c r="G71" s="203">
        <f t="shared" ref="G71:P71" si="2">SUM(G26:G70)</f>
        <v>13.489999999999998</v>
      </c>
      <c r="H71" s="203">
        <f t="shared" si="2"/>
        <v>82.34</v>
      </c>
      <c r="I71" s="203">
        <f t="shared" si="2"/>
        <v>523.65</v>
      </c>
      <c r="J71" s="203">
        <f t="shared" si="2"/>
        <v>0.40600000000000003</v>
      </c>
      <c r="K71" s="203">
        <f t="shared" si="2"/>
        <v>23.36</v>
      </c>
      <c r="L71" s="203">
        <f t="shared" si="2"/>
        <v>32</v>
      </c>
      <c r="M71" s="203">
        <f t="shared" si="2"/>
        <v>130.49</v>
      </c>
      <c r="N71" s="203">
        <f t="shared" si="2"/>
        <v>472.17</v>
      </c>
      <c r="O71" s="203">
        <f t="shared" si="2"/>
        <v>208.97999999999996</v>
      </c>
      <c r="P71" s="203">
        <f t="shared" si="2"/>
        <v>7.9399999999999995</v>
      </c>
      <c r="Q71" s="231"/>
      <c r="R71" s="203">
        <f>SUM(R27+R38+R40+R52+R57+R65+R69+R70)</f>
        <v>795</v>
      </c>
      <c r="S71" s="203">
        <f>SUM(S26:S70)</f>
        <v>23.64</v>
      </c>
      <c r="T71" s="203">
        <f>SUM(T26:T70)</f>
        <v>20.320000000000004</v>
      </c>
      <c r="U71" s="203">
        <f>SUM(U26:U70)</f>
        <v>107.03999999999999</v>
      </c>
      <c r="V71" s="203">
        <f>SUM(V26:V70)</f>
        <v>710.74</v>
      </c>
      <c r="W71" s="675" t="s">
        <v>147</v>
      </c>
      <c r="X71" s="675"/>
      <c r="Y71" s="675"/>
      <c r="Z71" s="231"/>
      <c r="AA71" s="203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03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5"/>
      <c r="BE71" s="203"/>
      <c r="BF71" s="203">
        <f t="shared" ref="BF71:BK71" si="3">SUM(BF26:BF70)</f>
        <v>35.590000000000003</v>
      </c>
      <c r="BG71" s="203">
        <f t="shared" si="3"/>
        <v>54</v>
      </c>
      <c r="BH71" s="203">
        <f t="shared" si="3"/>
        <v>155.9</v>
      </c>
      <c r="BI71" s="203">
        <f t="shared" si="3"/>
        <v>555.76</v>
      </c>
      <c r="BJ71" s="203">
        <f t="shared" si="3"/>
        <v>244.2</v>
      </c>
      <c r="BK71" s="203">
        <f t="shared" si="3"/>
        <v>10.389999999999999</v>
      </c>
    </row>
    <row r="72" spans="1:63" ht="15.75" customHeight="1" x14ac:dyDescent="0.25">
      <c r="A72" s="677" t="s">
        <v>24</v>
      </c>
      <c r="B72" s="677"/>
      <c r="C72" s="677"/>
      <c r="D72" s="200"/>
      <c r="E72" s="200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0"/>
      <c r="R72" s="200"/>
      <c r="S72" s="201"/>
      <c r="T72" s="201"/>
      <c r="U72" s="201"/>
      <c r="V72" s="201"/>
      <c r="W72" s="498" t="s">
        <v>24</v>
      </c>
      <c r="X72" s="498"/>
      <c r="Y72" s="498"/>
      <c r="Z72" s="200"/>
      <c r="AA72" s="200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0"/>
      <c r="AP72" s="200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457"/>
      <c r="BE72" s="201"/>
      <c r="BF72" s="201"/>
      <c r="BG72" s="201"/>
      <c r="BH72" s="201"/>
      <c r="BI72" s="201"/>
      <c r="BJ72" s="201"/>
      <c r="BK72" s="201"/>
    </row>
    <row r="73" spans="1:63" s="1" customFormat="1" ht="15.6" hidden="1" x14ac:dyDescent="0.3">
      <c r="A73" s="543"/>
      <c r="B73" s="515"/>
      <c r="C73" s="516"/>
      <c r="D73" s="311"/>
      <c r="E73" s="331"/>
      <c r="F73" s="332"/>
      <c r="G73" s="27"/>
      <c r="H73" s="27"/>
      <c r="I73" s="333"/>
      <c r="J73" s="311"/>
      <c r="K73" s="331"/>
      <c r="L73" s="332"/>
      <c r="M73" s="27"/>
      <c r="N73" s="10"/>
      <c r="O73" s="18"/>
      <c r="P73" s="10"/>
      <c r="Q73" s="311"/>
      <c r="R73" s="331"/>
      <c r="S73" s="332"/>
      <c r="T73" s="27"/>
      <c r="U73" s="10"/>
      <c r="V73" s="18"/>
      <c r="W73" s="10"/>
      <c r="X73" s="27"/>
      <c r="Y73" s="27"/>
      <c r="Z73" s="10"/>
      <c r="AA73" s="10"/>
      <c r="AB73" s="27"/>
      <c r="AC73" s="27"/>
      <c r="AD73" s="10"/>
      <c r="AE73" s="10"/>
      <c r="AF73" s="10"/>
      <c r="AG73" s="10"/>
      <c r="AH73" s="27"/>
      <c r="AI73" s="27"/>
      <c r="AJ73" s="27"/>
      <c r="AK73" s="10"/>
      <c r="AL73" s="10"/>
      <c r="AM73" s="27"/>
      <c r="AN73" s="27"/>
      <c r="AO73" s="10"/>
      <c r="AP73" s="10"/>
      <c r="AQ73" s="27"/>
      <c r="AR73" s="27"/>
      <c r="AS73" s="10"/>
      <c r="AT73" s="10"/>
      <c r="AU73" s="10"/>
      <c r="AV73" s="10"/>
      <c r="BE73" s="29"/>
      <c r="BF73" s="29"/>
      <c r="BG73" s="29"/>
      <c r="BH73" s="29"/>
      <c r="BI73" s="29"/>
      <c r="BJ73" s="29"/>
      <c r="BK73" s="29"/>
    </row>
    <row r="74" spans="1:63" s="1" customFormat="1" ht="15.6" hidden="1" x14ac:dyDescent="0.3">
      <c r="A74" s="551"/>
      <c r="B74" s="552"/>
      <c r="C74" s="553"/>
      <c r="D74" s="331"/>
      <c r="E74" s="331"/>
      <c r="F74" s="332"/>
      <c r="G74" s="27"/>
      <c r="H74" s="27"/>
      <c r="I74" s="333"/>
      <c r="J74" s="311"/>
      <c r="K74" s="331"/>
      <c r="L74" s="332"/>
      <c r="M74" s="27"/>
      <c r="N74" s="455"/>
      <c r="O74" s="20"/>
      <c r="P74" s="10"/>
      <c r="Q74" s="311"/>
      <c r="R74" s="331"/>
      <c r="S74" s="332"/>
      <c r="T74" s="27"/>
      <c r="U74" s="455"/>
      <c r="V74" s="20"/>
      <c r="W74" s="7"/>
      <c r="X74" s="27"/>
      <c r="Y74" s="27"/>
      <c r="Z74" s="455"/>
      <c r="AA74" s="7"/>
      <c r="AB74" s="27"/>
      <c r="AC74" s="27"/>
      <c r="AD74" s="455"/>
      <c r="AE74" s="7"/>
      <c r="AF74" s="7"/>
      <c r="AG74" s="7"/>
      <c r="AH74" s="27"/>
      <c r="AI74" s="27"/>
      <c r="AJ74" s="27"/>
      <c r="AK74" s="455"/>
      <c r="AL74" s="7"/>
      <c r="AM74" s="27"/>
      <c r="AN74" s="27"/>
      <c r="AO74" s="455"/>
      <c r="AP74" s="7"/>
      <c r="AQ74" s="27"/>
      <c r="AR74" s="27"/>
      <c r="AS74" s="455"/>
      <c r="AT74" s="7"/>
      <c r="AU74" s="7"/>
      <c r="AV74" s="7"/>
      <c r="BE74" s="29"/>
      <c r="BF74" s="29"/>
      <c r="BG74" s="29"/>
      <c r="BH74" s="29"/>
      <c r="BI74" s="29"/>
      <c r="BJ74" s="29"/>
      <c r="BK74" s="29"/>
    </row>
    <row r="75" spans="1:63" s="1" customFormat="1" ht="15.6" hidden="1" x14ac:dyDescent="0.3">
      <c r="A75" s="551"/>
      <c r="B75" s="552"/>
      <c r="C75" s="553"/>
      <c r="D75" s="311"/>
      <c r="E75" s="331"/>
      <c r="F75" s="332"/>
      <c r="G75" s="27"/>
      <c r="H75" s="27"/>
      <c r="I75" s="333"/>
      <c r="J75" s="311"/>
      <c r="K75" s="331"/>
      <c r="L75" s="332"/>
      <c r="M75" s="27"/>
      <c r="N75" s="10"/>
      <c r="O75" s="18"/>
      <c r="P75" s="10"/>
      <c r="Q75" s="311"/>
      <c r="R75" s="331"/>
      <c r="S75" s="332"/>
      <c r="T75" s="27"/>
      <c r="U75" s="10"/>
      <c r="V75" s="18"/>
      <c r="W75" s="10"/>
      <c r="X75" s="27"/>
      <c r="Y75" s="27"/>
      <c r="Z75" s="10"/>
      <c r="AA75" s="10"/>
      <c r="AB75" s="27"/>
      <c r="AC75" s="27"/>
      <c r="AD75" s="10"/>
      <c r="AE75" s="10"/>
      <c r="AF75" s="10"/>
      <c r="AG75" s="10"/>
      <c r="AH75" s="27"/>
      <c r="AI75" s="27"/>
      <c r="AJ75" s="27"/>
      <c r="AK75" s="10"/>
      <c r="AL75" s="10"/>
      <c r="AM75" s="27"/>
      <c r="AN75" s="27"/>
      <c r="AO75" s="10"/>
      <c r="AP75" s="10"/>
      <c r="AQ75" s="27"/>
      <c r="AR75" s="27"/>
      <c r="AS75" s="10"/>
      <c r="AT75" s="10"/>
      <c r="AU75" s="10"/>
      <c r="AV75" s="10"/>
      <c r="BE75" s="29"/>
      <c r="BF75" s="29"/>
      <c r="BG75" s="29"/>
      <c r="BH75" s="29"/>
      <c r="BI75" s="29"/>
      <c r="BJ75" s="29"/>
      <c r="BK75" s="29"/>
    </row>
    <row r="76" spans="1:63" s="1" customFormat="1" ht="15.6" hidden="1" x14ac:dyDescent="0.3">
      <c r="A76" s="551"/>
      <c r="B76" s="552"/>
      <c r="C76" s="553"/>
      <c r="D76" s="311"/>
      <c r="E76" s="331"/>
      <c r="F76" s="332"/>
      <c r="G76" s="27"/>
      <c r="H76" s="27"/>
      <c r="I76" s="333"/>
      <c r="J76" s="311"/>
      <c r="K76" s="331"/>
      <c r="L76" s="332"/>
      <c r="M76" s="27"/>
      <c r="N76" s="10"/>
      <c r="O76" s="18"/>
      <c r="P76" s="10"/>
      <c r="Q76" s="311"/>
      <c r="R76" s="331"/>
      <c r="S76" s="332"/>
      <c r="T76" s="27"/>
      <c r="U76" s="10"/>
      <c r="V76" s="18"/>
      <c r="W76" s="10"/>
      <c r="X76" s="27"/>
      <c r="Y76" s="27"/>
      <c r="Z76" s="10"/>
      <c r="AA76" s="10"/>
      <c r="AB76" s="27"/>
      <c r="AC76" s="27"/>
      <c r="AD76" s="10"/>
      <c r="AE76" s="10"/>
      <c r="AF76" s="10"/>
      <c r="AG76" s="10"/>
      <c r="AH76" s="27"/>
      <c r="AI76" s="27"/>
      <c r="AJ76" s="27"/>
      <c r="AK76" s="10"/>
      <c r="AL76" s="10"/>
      <c r="AM76" s="27"/>
      <c r="AN76" s="27"/>
      <c r="AO76" s="10"/>
      <c r="AP76" s="10"/>
      <c r="AQ76" s="27"/>
      <c r="AR76" s="27"/>
      <c r="AS76" s="10"/>
      <c r="AT76" s="10"/>
      <c r="AU76" s="10"/>
      <c r="AV76" s="10"/>
      <c r="BE76" s="29"/>
      <c r="BF76" s="29"/>
      <c r="BG76" s="29"/>
      <c r="BH76" s="29"/>
      <c r="BI76" s="29"/>
      <c r="BJ76" s="29"/>
      <c r="BK76" s="29"/>
    </row>
    <row r="77" spans="1:63" s="1" customFormat="1" ht="15" hidden="1" customHeight="1" x14ac:dyDescent="0.3">
      <c r="A77" s="551"/>
      <c r="B77" s="566"/>
      <c r="C77" s="567"/>
      <c r="D77" s="311"/>
      <c r="E77" s="331"/>
      <c r="F77" s="313"/>
      <c r="G77" s="314"/>
      <c r="H77" s="314"/>
      <c r="I77" s="315"/>
      <c r="J77" s="178"/>
      <c r="K77" s="179"/>
      <c r="L77" s="179"/>
      <c r="M77" s="179"/>
      <c r="N77" s="179"/>
      <c r="O77" s="179"/>
      <c r="P77" s="180"/>
      <c r="Q77" s="334"/>
      <c r="R77" s="312"/>
      <c r="S77" s="313"/>
      <c r="T77" s="314"/>
      <c r="U77" s="314"/>
      <c r="V77" s="315"/>
      <c r="W77" s="10"/>
      <c r="X77" s="314"/>
      <c r="Y77" s="314"/>
      <c r="Z77" s="10"/>
      <c r="AA77" s="10"/>
      <c r="AB77" s="314"/>
      <c r="AC77" s="314"/>
      <c r="AD77" s="10"/>
      <c r="AE77" s="10"/>
      <c r="AF77" s="10"/>
      <c r="AG77" s="10"/>
      <c r="AH77" s="314"/>
      <c r="AI77" s="314"/>
      <c r="AJ77" s="314"/>
      <c r="AK77" s="10"/>
      <c r="AL77" s="10"/>
      <c r="AM77" s="314"/>
      <c r="AN77" s="314"/>
      <c r="AO77" s="10"/>
      <c r="AP77" s="10"/>
      <c r="AQ77" s="314"/>
      <c r="AR77" s="314"/>
      <c r="AS77" s="10"/>
      <c r="AT77" s="10"/>
      <c r="AU77" s="10"/>
      <c r="AV77" s="10"/>
      <c r="BE77" s="201"/>
      <c r="BF77" s="201"/>
      <c r="BG77" s="201"/>
      <c r="BH77" s="201"/>
      <c r="BI77" s="201"/>
      <c r="BJ77" s="201"/>
      <c r="BK77" s="201"/>
    </row>
    <row r="78" spans="1:63" s="1" customFormat="1" x14ac:dyDescent="0.25">
      <c r="A78" s="521" t="s">
        <v>328</v>
      </c>
      <c r="B78" s="522"/>
      <c r="C78" s="523"/>
      <c r="D78" s="17"/>
      <c r="E78" s="6">
        <v>60</v>
      </c>
      <c r="F78" s="3"/>
      <c r="G78" s="7"/>
      <c r="H78" s="7"/>
      <c r="I78" s="20"/>
      <c r="J78" s="17"/>
      <c r="K78" s="6"/>
      <c r="L78" s="9"/>
      <c r="M78" s="10"/>
      <c r="N78" s="27"/>
      <c r="O78" s="333"/>
      <c r="P78" s="10"/>
      <c r="Q78" s="17"/>
      <c r="R78" s="6">
        <v>60</v>
      </c>
      <c r="S78" s="9"/>
      <c r="T78" s="10"/>
      <c r="U78" s="27"/>
      <c r="V78" s="333"/>
      <c r="W78" s="27"/>
      <c r="X78" s="10"/>
      <c r="Y78" s="10"/>
      <c r="Z78" s="27"/>
      <c r="AA78" s="27"/>
      <c r="AB78" s="10"/>
      <c r="AC78" s="10"/>
      <c r="AD78" s="27"/>
      <c r="AE78" s="27"/>
      <c r="AF78" s="27"/>
      <c r="AG78" s="27"/>
      <c r="AH78" s="7"/>
      <c r="AI78" s="10">
        <v>60</v>
      </c>
      <c r="AJ78" s="10"/>
      <c r="AK78" s="27"/>
      <c r="AL78" s="27"/>
      <c r="AM78" s="10"/>
      <c r="AN78" s="10"/>
      <c r="AO78" s="27"/>
      <c r="AP78" s="27"/>
      <c r="AQ78" s="10"/>
      <c r="AR78" s="10"/>
      <c r="AS78" s="27"/>
      <c r="AT78" s="27"/>
      <c r="AU78" s="27"/>
      <c r="AV78" s="27"/>
      <c r="BE78" s="29"/>
      <c r="BF78" s="29"/>
      <c r="BG78" s="29"/>
      <c r="BH78" s="29"/>
      <c r="BI78" s="29"/>
      <c r="BJ78" s="29"/>
      <c r="BK78" s="29"/>
    </row>
    <row r="79" spans="1:63" s="1" customFormat="1" x14ac:dyDescent="0.25">
      <c r="A79" s="538" t="s">
        <v>21</v>
      </c>
      <c r="B79" s="539"/>
      <c r="C79" s="540"/>
      <c r="D79" s="25">
        <v>34</v>
      </c>
      <c r="E79" s="14">
        <v>34</v>
      </c>
      <c r="F79" s="11"/>
      <c r="G79" s="13"/>
      <c r="H79" s="13"/>
      <c r="I79" s="21"/>
      <c r="J79" s="25"/>
      <c r="K79" s="14"/>
      <c r="L79" s="15"/>
      <c r="M79" s="16"/>
      <c r="N79" s="27"/>
      <c r="O79" s="333"/>
      <c r="P79" s="10"/>
      <c r="Q79" s="25">
        <v>34</v>
      </c>
      <c r="R79" s="14">
        <v>34</v>
      </c>
      <c r="S79" s="15"/>
      <c r="T79" s="16"/>
      <c r="U79" s="27"/>
      <c r="V79" s="333"/>
      <c r="W79" s="27"/>
      <c r="X79" s="16"/>
      <c r="Y79" s="16"/>
      <c r="Z79" s="27"/>
      <c r="AA79" s="27"/>
      <c r="AB79" s="16"/>
      <c r="AC79" s="16"/>
      <c r="AD79" s="27"/>
      <c r="AE79" s="27"/>
      <c r="AF79" s="27"/>
      <c r="AG79" s="27"/>
      <c r="AH79" s="13">
        <v>34</v>
      </c>
      <c r="AI79" s="13">
        <v>34</v>
      </c>
      <c r="AJ79" s="16"/>
      <c r="AK79" s="27"/>
      <c r="AL79" s="27"/>
      <c r="AM79" s="16"/>
      <c r="AN79" s="16"/>
      <c r="AO79" s="27"/>
      <c r="AP79" s="27"/>
      <c r="AQ79" s="16"/>
      <c r="AR79" s="16"/>
      <c r="AS79" s="27"/>
      <c r="AT79" s="27"/>
      <c r="AU79" s="27"/>
      <c r="AV79" s="27"/>
      <c r="BE79" s="29"/>
      <c r="BF79" s="29"/>
      <c r="BG79" s="29"/>
      <c r="BH79" s="29"/>
      <c r="BI79" s="29"/>
      <c r="BJ79" s="29"/>
      <c r="BK79" s="29"/>
    </row>
    <row r="80" spans="1:63" s="1" customFormat="1" x14ac:dyDescent="0.25">
      <c r="A80" s="543" t="s">
        <v>314</v>
      </c>
      <c r="B80" s="515"/>
      <c r="C80" s="516"/>
      <c r="D80" s="17">
        <v>1</v>
      </c>
      <c r="E80" s="8">
        <v>1</v>
      </c>
      <c r="F80" s="3"/>
      <c r="G80" s="7"/>
      <c r="H80" s="7"/>
      <c r="I80" s="20"/>
      <c r="J80" s="17"/>
      <c r="K80" s="8"/>
      <c r="L80" s="9"/>
      <c r="M80" s="10"/>
      <c r="N80" s="27"/>
      <c r="O80" s="333"/>
      <c r="P80" s="10"/>
      <c r="Q80" s="17">
        <v>1</v>
      </c>
      <c r="R80" s="8">
        <v>1</v>
      </c>
      <c r="S80" s="9"/>
      <c r="T80" s="10"/>
      <c r="U80" s="27"/>
      <c r="V80" s="333"/>
      <c r="W80" s="27"/>
      <c r="X80" s="10"/>
      <c r="Y80" s="10"/>
      <c r="Z80" s="27"/>
      <c r="AA80" s="27"/>
      <c r="AB80" s="10"/>
      <c r="AC80" s="10"/>
      <c r="AD80" s="27"/>
      <c r="AE80" s="27"/>
      <c r="AF80" s="27"/>
      <c r="AG80" s="27"/>
      <c r="AH80" s="7">
        <v>7</v>
      </c>
      <c r="AI80" s="7">
        <v>7</v>
      </c>
      <c r="AJ80" s="10"/>
      <c r="AK80" s="27"/>
      <c r="AL80" s="27"/>
      <c r="AM80" s="10"/>
      <c r="AN80" s="10"/>
      <c r="AO80" s="27"/>
      <c r="AP80" s="27"/>
      <c r="AQ80" s="10"/>
      <c r="AR80" s="10"/>
      <c r="AS80" s="27"/>
      <c r="AT80" s="27"/>
      <c r="AU80" s="27"/>
      <c r="AV80" s="27"/>
      <c r="BE80" s="29"/>
      <c r="BF80" s="29"/>
      <c r="BG80" s="29"/>
      <c r="BH80" s="29"/>
      <c r="BI80" s="29"/>
      <c r="BJ80" s="29"/>
      <c r="BK80" s="29"/>
    </row>
    <row r="81" spans="1:65" s="1" customFormat="1" x14ac:dyDescent="0.25">
      <c r="A81" s="543" t="s">
        <v>313</v>
      </c>
      <c r="B81" s="515"/>
      <c r="C81" s="516"/>
      <c r="D81" s="17">
        <v>5</v>
      </c>
      <c r="E81" s="8">
        <v>5</v>
      </c>
      <c r="F81" s="3"/>
      <c r="G81" s="7"/>
      <c r="H81" s="7"/>
      <c r="I81" s="20"/>
      <c r="J81" s="17"/>
      <c r="K81" s="8"/>
      <c r="L81" s="9"/>
      <c r="M81" s="10"/>
      <c r="N81" s="27"/>
      <c r="O81" s="333"/>
      <c r="P81" s="10"/>
      <c r="Q81" s="17">
        <v>5</v>
      </c>
      <c r="R81" s="8">
        <v>5</v>
      </c>
      <c r="S81" s="9"/>
      <c r="T81" s="10"/>
      <c r="U81" s="27"/>
      <c r="V81" s="333"/>
      <c r="W81" s="27"/>
      <c r="X81" s="10"/>
      <c r="Y81" s="10"/>
      <c r="Z81" s="27"/>
      <c r="AA81" s="27"/>
      <c r="AB81" s="10"/>
      <c r="AC81" s="10"/>
      <c r="AD81" s="27"/>
      <c r="AE81" s="27"/>
      <c r="AF81" s="27"/>
      <c r="AG81" s="27"/>
      <c r="AH81" s="7">
        <v>17</v>
      </c>
      <c r="AI81" s="7">
        <v>17</v>
      </c>
      <c r="AJ81" s="10"/>
      <c r="AK81" s="27"/>
      <c r="AL81" s="27"/>
      <c r="AM81" s="10"/>
      <c r="AN81" s="10"/>
      <c r="AO81" s="27"/>
      <c r="AP81" s="27"/>
      <c r="AQ81" s="10"/>
      <c r="AR81" s="10"/>
      <c r="AS81" s="27"/>
      <c r="AT81" s="27"/>
      <c r="AU81" s="27"/>
      <c r="AV81" s="27"/>
      <c r="BE81" s="29"/>
      <c r="BF81" s="29"/>
      <c r="BG81" s="29"/>
      <c r="BH81" s="29"/>
      <c r="BI81" s="29"/>
      <c r="BJ81" s="29"/>
      <c r="BK81" s="29"/>
    </row>
    <row r="82" spans="1:65" s="1" customFormat="1" x14ac:dyDescent="0.25">
      <c r="A82" s="543" t="s">
        <v>228</v>
      </c>
      <c r="B82" s="515"/>
      <c r="C82" s="516"/>
      <c r="D82" s="17">
        <v>3.6</v>
      </c>
      <c r="E82" s="8">
        <v>3.6</v>
      </c>
      <c r="F82" s="3"/>
      <c r="G82" s="7"/>
      <c r="H82" s="7"/>
      <c r="I82" s="20"/>
      <c r="J82" s="17"/>
      <c r="K82" s="8"/>
      <c r="L82" s="9"/>
      <c r="M82" s="10"/>
      <c r="N82" s="27"/>
      <c r="O82" s="333"/>
      <c r="P82" s="10"/>
      <c r="Q82" s="17">
        <v>3.6</v>
      </c>
      <c r="R82" s="8">
        <v>3.6</v>
      </c>
      <c r="S82" s="9"/>
      <c r="T82" s="10"/>
      <c r="U82" s="27"/>
      <c r="V82" s="333"/>
      <c r="W82" s="27"/>
      <c r="X82" s="10"/>
      <c r="Y82" s="10"/>
      <c r="Z82" s="27"/>
      <c r="AA82" s="27"/>
      <c r="AB82" s="10"/>
      <c r="AC82" s="10"/>
      <c r="AD82" s="27"/>
      <c r="AE82" s="27"/>
      <c r="AF82" s="27"/>
      <c r="AG82" s="27"/>
      <c r="AH82" s="7">
        <v>3.6</v>
      </c>
      <c r="AI82" s="7">
        <v>3.6</v>
      </c>
      <c r="AJ82" s="10"/>
      <c r="AK82" s="27"/>
      <c r="AL82" s="27"/>
      <c r="AM82" s="10"/>
      <c r="AN82" s="10"/>
      <c r="AO82" s="27"/>
      <c r="AP82" s="27"/>
      <c r="AQ82" s="10"/>
      <c r="AR82" s="10"/>
      <c r="AS82" s="27"/>
      <c r="AT82" s="27"/>
      <c r="AU82" s="27"/>
      <c r="AV82" s="27"/>
      <c r="BE82" s="29"/>
      <c r="BF82" s="29"/>
      <c r="BG82" s="29"/>
      <c r="BH82" s="29"/>
      <c r="BI82" s="29"/>
      <c r="BJ82" s="29"/>
      <c r="BK82" s="29"/>
    </row>
    <row r="83" spans="1:65" s="1" customFormat="1" x14ac:dyDescent="0.25">
      <c r="A83" s="551" t="s">
        <v>6</v>
      </c>
      <c r="B83" s="552"/>
      <c r="C83" s="553"/>
      <c r="D83" s="311">
        <v>10</v>
      </c>
      <c r="E83" s="331">
        <v>10</v>
      </c>
      <c r="F83" s="332"/>
      <c r="G83" s="27"/>
      <c r="H83" s="27"/>
      <c r="I83" s="333"/>
      <c r="J83" s="311"/>
      <c r="K83" s="331"/>
      <c r="L83" s="332"/>
      <c r="M83" s="27"/>
      <c r="N83" s="27"/>
      <c r="O83" s="333"/>
      <c r="P83" s="10"/>
      <c r="Q83" s="311">
        <v>10</v>
      </c>
      <c r="R83" s="331">
        <v>10</v>
      </c>
      <c r="S83" s="332"/>
      <c r="T83" s="27"/>
      <c r="U83" s="27"/>
      <c r="V83" s="333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>
        <v>10</v>
      </c>
      <c r="AI83" s="27">
        <v>10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BE83" s="29"/>
      <c r="BF83" s="29"/>
      <c r="BG83" s="29"/>
      <c r="BH83" s="29"/>
      <c r="BI83" s="29"/>
      <c r="BJ83" s="29"/>
      <c r="BK83" s="29"/>
    </row>
    <row r="84" spans="1:65" s="1" customFormat="1" x14ac:dyDescent="0.25">
      <c r="A84" s="551" t="s">
        <v>315</v>
      </c>
      <c r="B84" s="552"/>
      <c r="C84" s="553"/>
      <c r="D84" s="311">
        <v>2</v>
      </c>
      <c r="E84" s="331">
        <v>2</v>
      </c>
      <c r="F84" s="332"/>
      <c r="G84" s="27"/>
      <c r="H84" s="27"/>
      <c r="I84" s="333"/>
      <c r="J84" s="311"/>
      <c r="K84" s="331"/>
      <c r="L84" s="332"/>
      <c r="M84" s="27"/>
      <c r="N84" s="314"/>
      <c r="O84" s="315"/>
      <c r="P84" s="10"/>
      <c r="Q84" s="311">
        <v>2</v>
      </c>
      <c r="R84" s="331">
        <v>2</v>
      </c>
      <c r="S84" s="332"/>
      <c r="T84" s="27"/>
      <c r="U84" s="314"/>
      <c r="V84" s="315"/>
      <c r="W84" s="314"/>
      <c r="X84" s="27"/>
      <c r="Y84" s="27"/>
      <c r="Z84" s="314"/>
      <c r="AA84" s="314"/>
      <c r="AB84" s="27"/>
      <c r="AC84" s="27"/>
      <c r="AD84" s="314"/>
      <c r="AE84" s="314"/>
      <c r="AF84" s="314"/>
      <c r="AG84" s="314"/>
      <c r="AH84" s="27">
        <v>2</v>
      </c>
      <c r="AI84" s="27">
        <v>2</v>
      </c>
      <c r="AJ84" s="27"/>
      <c r="AK84" s="314"/>
      <c r="AL84" s="314"/>
      <c r="AM84" s="27"/>
      <c r="AN84" s="27"/>
      <c r="AO84" s="314"/>
      <c r="AP84" s="314"/>
      <c r="AQ84" s="27"/>
      <c r="AR84" s="27"/>
      <c r="AS84" s="314"/>
      <c r="AT84" s="314"/>
      <c r="AU84" s="314"/>
      <c r="AV84" s="314"/>
      <c r="BE84" s="29"/>
      <c r="BF84" s="29"/>
      <c r="BG84" s="29"/>
      <c r="BH84" s="29"/>
      <c r="BI84" s="29"/>
      <c r="BJ84" s="29"/>
      <c r="BK84" s="29"/>
    </row>
    <row r="85" spans="1:65" s="1" customFormat="1" ht="18.75" customHeight="1" x14ac:dyDescent="0.25">
      <c r="A85" s="551" t="s">
        <v>54</v>
      </c>
      <c r="B85" s="552"/>
      <c r="C85" s="553"/>
      <c r="D85" s="311" t="s">
        <v>316</v>
      </c>
      <c r="E85" s="331">
        <v>2</v>
      </c>
      <c r="F85" s="332"/>
      <c r="G85" s="27"/>
      <c r="H85" s="27"/>
      <c r="I85" s="333"/>
      <c r="J85" s="311"/>
      <c r="K85" s="331"/>
      <c r="L85" s="332"/>
      <c r="M85" s="27"/>
      <c r="N85" s="10"/>
      <c r="O85" s="18"/>
      <c r="P85" s="10"/>
      <c r="Q85" s="311" t="s">
        <v>316</v>
      </c>
      <c r="R85" s="331">
        <v>2</v>
      </c>
      <c r="S85" s="332"/>
      <c r="T85" s="27"/>
      <c r="U85" s="10"/>
      <c r="V85" s="18"/>
      <c r="W85" s="10"/>
      <c r="X85" s="27"/>
      <c r="Y85" s="27"/>
      <c r="Z85" s="10"/>
      <c r="AA85" s="10"/>
      <c r="AB85" s="27"/>
      <c r="AC85" s="27"/>
      <c r="AD85" s="10"/>
      <c r="AE85" s="10"/>
      <c r="AF85" s="10"/>
      <c r="AG85" s="10"/>
      <c r="AH85" s="27" t="s">
        <v>316</v>
      </c>
      <c r="AI85" s="27">
        <v>2</v>
      </c>
      <c r="AJ85" s="27"/>
      <c r="AK85" s="10"/>
      <c r="AL85" s="10"/>
      <c r="AM85" s="27"/>
      <c r="AN85" s="27"/>
      <c r="AO85" s="10"/>
      <c r="AP85" s="10"/>
      <c r="AQ85" s="27"/>
      <c r="AR85" s="27"/>
      <c r="AS85" s="10"/>
      <c r="AT85" s="10"/>
      <c r="AU85" s="10"/>
      <c r="AV85" s="10"/>
      <c r="BE85" s="29"/>
      <c r="BF85" s="29"/>
      <c r="BG85" s="29"/>
      <c r="BH85" s="29"/>
      <c r="BI85" s="29"/>
      <c r="BJ85" s="29"/>
      <c r="BK85" s="29"/>
    </row>
    <row r="86" spans="1:65" s="1" customFormat="1" ht="18.75" customHeight="1" x14ac:dyDescent="0.25">
      <c r="A86" s="551" t="s">
        <v>45</v>
      </c>
      <c r="B86" s="552"/>
      <c r="C86" s="553"/>
      <c r="D86" s="311">
        <v>0.4</v>
      </c>
      <c r="E86" s="331">
        <v>0.4</v>
      </c>
      <c r="F86" s="332"/>
      <c r="G86" s="27"/>
      <c r="H86" s="27"/>
      <c r="I86" s="333"/>
      <c r="J86" s="311"/>
      <c r="K86" s="331"/>
      <c r="L86" s="332"/>
      <c r="M86" s="27"/>
      <c r="N86" s="5"/>
      <c r="O86" s="5"/>
      <c r="P86" s="10"/>
      <c r="Q86" s="311">
        <v>0.4</v>
      </c>
      <c r="R86" s="331">
        <v>0.4</v>
      </c>
      <c r="S86" s="332"/>
      <c r="T86" s="27"/>
      <c r="U86" s="5"/>
      <c r="V86" s="5"/>
      <c r="W86" s="4"/>
      <c r="X86" s="27"/>
      <c r="Y86" s="27"/>
      <c r="Z86" s="4"/>
      <c r="AA86" s="4"/>
      <c r="AB86" s="27"/>
      <c r="AC86" s="27"/>
      <c r="AD86" s="4"/>
      <c r="AE86" s="4"/>
      <c r="AF86" s="4"/>
      <c r="AG86" s="4"/>
      <c r="AH86" s="27">
        <v>0.4</v>
      </c>
      <c r="AI86" s="27">
        <v>0.4</v>
      </c>
      <c r="AJ86" s="27"/>
      <c r="AK86" s="4"/>
      <c r="AL86" s="4"/>
      <c r="AM86" s="27"/>
      <c r="AN86" s="27"/>
      <c r="AO86" s="4"/>
      <c r="AP86" s="4"/>
      <c r="AQ86" s="27"/>
      <c r="AR86" s="27"/>
      <c r="AS86" s="4"/>
      <c r="AT86" s="4"/>
      <c r="AU86" s="4"/>
      <c r="AV86" s="4"/>
      <c r="BE86" s="29"/>
      <c r="BF86" s="29"/>
      <c r="BG86" s="29"/>
      <c r="BH86" s="29"/>
      <c r="BI86" s="29"/>
      <c r="BJ86" s="29"/>
      <c r="BK86" s="29"/>
    </row>
    <row r="87" spans="1:65" s="1" customFormat="1" x14ac:dyDescent="0.25">
      <c r="A87" s="551" t="s">
        <v>8</v>
      </c>
      <c r="B87" s="552"/>
      <c r="C87" s="553"/>
      <c r="D87" s="311">
        <v>0.03</v>
      </c>
      <c r="E87" s="331">
        <v>0.03</v>
      </c>
      <c r="F87" s="332"/>
      <c r="G87" s="27"/>
      <c r="H87" s="27"/>
      <c r="I87" s="333"/>
      <c r="J87" s="311"/>
      <c r="K87" s="331"/>
      <c r="L87" s="332"/>
      <c r="M87" s="27"/>
      <c r="N87" s="10"/>
      <c r="O87" s="18"/>
      <c r="P87" s="10"/>
      <c r="Q87" s="311">
        <v>0.03</v>
      </c>
      <c r="R87" s="331">
        <v>0.03</v>
      </c>
      <c r="S87" s="332"/>
      <c r="T87" s="27"/>
      <c r="U87" s="10"/>
      <c r="V87" s="18"/>
      <c r="W87" s="10"/>
      <c r="X87" s="27"/>
      <c r="Y87" s="27"/>
      <c r="Z87" s="10"/>
      <c r="AA87" s="10"/>
      <c r="AB87" s="27"/>
      <c r="AC87" s="27"/>
      <c r="AD87" s="10"/>
      <c r="AE87" s="10"/>
      <c r="AF87" s="10"/>
      <c r="AG87" s="10"/>
      <c r="AH87" s="27">
        <v>0.03</v>
      </c>
      <c r="AI87" s="27">
        <v>0.03</v>
      </c>
      <c r="AJ87" s="27"/>
      <c r="AK87" s="10"/>
      <c r="AL87" s="10"/>
      <c r="AM87" s="27"/>
      <c r="AN87" s="27"/>
      <c r="AO87" s="10"/>
      <c r="AP87" s="10"/>
      <c r="AQ87" s="27"/>
      <c r="AR87" s="27"/>
      <c r="AS87" s="10"/>
      <c r="AT87" s="10"/>
      <c r="AU87" s="10"/>
      <c r="AV87" s="10"/>
      <c r="BE87" s="29"/>
      <c r="BF87" s="29"/>
      <c r="BG87" s="29"/>
      <c r="BH87" s="29"/>
      <c r="BI87" s="29"/>
      <c r="BJ87" s="29"/>
      <c r="BK87" s="29"/>
    </row>
    <row r="88" spans="1:65" s="1" customFormat="1" x14ac:dyDescent="0.25">
      <c r="A88" s="551" t="s">
        <v>317</v>
      </c>
      <c r="B88" s="552"/>
      <c r="C88" s="553"/>
      <c r="D88" s="331">
        <v>2E-3</v>
      </c>
      <c r="E88" s="331">
        <v>2E-3</v>
      </c>
      <c r="F88" s="332"/>
      <c r="G88" s="27"/>
      <c r="H88" s="27"/>
      <c r="I88" s="333"/>
      <c r="J88" s="311"/>
      <c r="K88" s="331"/>
      <c r="L88" s="332"/>
      <c r="M88" s="27"/>
      <c r="N88" s="487"/>
      <c r="O88" s="20"/>
      <c r="P88" s="10"/>
      <c r="Q88" s="311">
        <v>2E-3</v>
      </c>
      <c r="R88" s="331">
        <v>2E-3</v>
      </c>
      <c r="S88" s="332"/>
      <c r="T88" s="27"/>
      <c r="U88" s="487"/>
      <c r="V88" s="20"/>
      <c r="W88" s="7"/>
      <c r="X88" s="27"/>
      <c r="Y88" s="27"/>
      <c r="Z88" s="487"/>
      <c r="AA88" s="7"/>
      <c r="AB88" s="27"/>
      <c r="AC88" s="27"/>
      <c r="AD88" s="487"/>
      <c r="AE88" s="7"/>
      <c r="AF88" s="7"/>
      <c r="AG88" s="7"/>
      <c r="AH88" s="27">
        <v>2E-3</v>
      </c>
      <c r="AI88" s="27">
        <v>2E-3</v>
      </c>
      <c r="AJ88" s="27"/>
      <c r="AK88" s="487"/>
      <c r="AL88" s="7"/>
      <c r="AM88" s="27"/>
      <c r="AN88" s="27"/>
      <c r="AO88" s="487"/>
      <c r="AP88" s="7"/>
      <c r="AQ88" s="27"/>
      <c r="AR88" s="27"/>
      <c r="AS88" s="487"/>
      <c r="AT88" s="7"/>
      <c r="AU88" s="7"/>
      <c r="AV88" s="7"/>
      <c r="BE88" s="29"/>
      <c r="BF88" s="29"/>
      <c r="BG88" s="29"/>
      <c r="BH88" s="29"/>
      <c r="BI88" s="29"/>
      <c r="BJ88" s="29"/>
      <c r="BK88" s="29"/>
    </row>
    <row r="89" spans="1:65" s="1" customFormat="1" x14ac:dyDescent="0.25">
      <c r="A89" s="551" t="s">
        <v>318</v>
      </c>
      <c r="B89" s="552"/>
      <c r="C89" s="553"/>
      <c r="D89" s="311" t="s">
        <v>319</v>
      </c>
      <c r="E89" s="331">
        <v>1.5</v>
      </c>
      <c r="F89" s="332"/>
      <c r="G89" s="27"/>
      <c r="H89" s="27"/>
      <c r="I89" s="333"/>
      <c r="J89" s="311"/>
      <c r="K89" s="331"/>
      <c r="L89" s="332"/>
      <c r="M89" s="27"/>
      <c r="N89" s="10"/>
      <c r="O89" s="18"/>
      <c r="P89" s="10"/>
      <c r="Q89" s="311" t="s">
        <v>319</v>
      </c>
      <c r="R89" s="331">
        <v>1.5</v>
      </c>
      <c r="S89" s="332"/>
      <c r="T89" s="27"/>
      <c r="U89" s="10"/>
      <c r="V89" s="18"/>
      <c r="W89" s="10"/>
      <c r="X89" s="27"/>
      <c r="Y89" s="27"/>
      <c r="Z89" s="10"/>
      <c r="AA89" s="10"/>
      <c r="AB89" s="27"/>
      <c r="AC89" s="27"/>
      <c r="AD89" s="10"/>
      <c r="AE89" s="10"/>
      <c r="AF89" s="10"/>
      <c r="AG89" s="10"/>
      <c r="AH89" s="27" t="s">
        <v>319</v>
      </c>
      <c r="AI89" s="27">
        <v>1.5</v>
      </c>
      <c r="AJ89" s="27"/>
      <c r="AK89" s="10"/>
      <c r="AL89" s="10"/>
      <c r="AM89" s="27"/>
      <c r="AN89" s="27"/>
      <c r="AO89" s="10"/>
      <c r="AP89" s="10"/>
      <c r="AQ89" s="27"/>
      <c r="AR89" s="27"/>
      <c r="AS89" s="10"/>
      <c r="AT89" s="10"/>
      <c r="AU89" s="10"/>
      <c r="AV89" s="10"/>
      <c r="BE89" s="29"/>
      <c r="BF89" s="29"/>
      <c r="BG89" s="29"/>
      <c r="BH89" s="29"/>
      <c r="BI89" s="29"/>
      <c r="BJ89" s="29"/>
      <c r="BK89" s="29"/>
    </row>
    <row r="90" spans="1:65" s="1" customFormat="1" x14ac:dyDescent="0.25">
      <c r="A90" s="551" t="s">
        <v>320</v>
      </c>
      <c r="B90" s="552"/>
      <c r="C90" s="553"/>
      <c r="D90" s="311">
        <v>0.2</v>
      </c>
      <c r="E90" s="331">
        <v>0.2</v>
      </c>
      <c r="F90" s="332"/>
      <c r="G90" s="27"/>
      <c r="H90" s="27"/>
      <c r="I90" s="333"/>
      <c r="J90" s="311"/>
      <c r="K90" s="331"/>
      <c r="L90" s="332"/>
      <c r="M90" s="27"/>
      <c r="N90" s="10"/>
      <c r="O90" s="18"/>
      <c r="P90" s="10"/>
      <c r="Q90" s="311">
        <v>0.2</v>
      </c>
      <c r="R90" s="331">
        <v>0.2</v>
      </c>
      <c r="S90" s="332"/>
      <c r="T90" s="27"/>
      <c r="U90" s="10"/>
      <c r="V90" s="18"/>
      <c r="W90" s="10"/>
      <c r="X90" s="27"/>
      <c r="Y90" s="27"/>
      <c r="Z90" s="10"/>
      <c r="AA90" s="10"/>
      <c r="AB90" s="27"/>
      <c r="AC90" s="27"/>
      <c r="AD90" s="10"/>
      <c r="AE90" s="10"/>
      <c r="AF90" s="10"/>
      <c r="AG90" s="10"/>
      <c r="AH90" s="27">
        <v>0.2</v>
      </c>
      <c r="AI90" s="27">
        <v>0.2</v>
      </c>
      <c r="AJ90" s="27"/>
      <c r="AK90" s="10"/>
      <c r="AL90" s="10"/>
      <c r="AM90" s="27"/>
      <c r="AN90" s="27"/>
      <c r="AO90" s="10"/>
      <c r="AP90" s="10"/>
      <c r="AQ90" s="27"/>
      <c r="AR90" s="27"/>
      <c r="AS90" s="10"/>
      <c r="AT90" s="10"/>
      <c r="AU90" s="10"/>
      <c r="AV90" s="10"/>
      <c r="BE90" s="29"/>
      <c r="BF90" s="29"/>
      <c r="BG90" s="29"/>
      <c r="BH90" s="29"/>
      <c r="BI90" s="29"/>
      <c r="BJ90" s="29"/>
      <c r="BK90" s="29"/>
    </row>
    <row r="91" spans="1:65" s="1" customFormat="1" ht="15" customHeight="1" x14ac:dyDescent="0.3">
      <c r="A91" s="551"/>
      <c r="B91" s="566"/>
      <c r="C91" s="567"/>
      <c r="D91" s="311"/>
      <c r="E91" s="331"/>
      <c r="F91" s="313">
        <v>4.22</v>
      </c>
      <c r="G91" s="314">
        <v>4.8099999999999996</v>
      </c>
      <c r="H91" s="314">
        <v>33.31</v>
      </c>
      <c r="I91" s="315">
        <v>203</v>
      </c>
      <c r="J91" s="178">
        <v>0.48</v>
      </c>
      <c r="K91" s="179">
        <v>0.02</v>
      </c>
      <c r="L91" s="179">
        <v>17</v>
      </c>
      <c r="M91" s="179">
        <v>105.4</v>
      </c>
      <c r="N91" s="179">
        <v>45.1</v>
      </c>
      <c r="O91" s="179">
        <v>10.8</v>
      </c>
      <c r="P91" s="180">
        <v>0.45</v>
      </c>
      <c r="Q91" s="334"/>
      <c r="R91" s="312"/>
      <c r="S91" s="313">
        <v>4.22</v>
      </c>
      <c r="T91" s="314">
        <v>4.8099999999999996</v>
      </c>
      <c r="U91" s="314">
        <v>33.31</v>
      </c>
      <c r="V91" s="315">
        <v>203</v>
      </c>
      <c r="W91" s="10">
        <v>16.399999999999999</v>
      </c>
      <c r="X91" s="314">
        <v>15.1</v>
      </c>
      <c r="Y91" s="314">
        <v>43.7</v>
      </c>
      <c r="Z91" s="10">
        <v>0.74</v>
      </c>
      <c r="AA91" s="10">
        <v>9</v>
      </c>
      <c r="AB91" s="314">
        <v>2</v>
      </c>
      <c r="AC91" s="314">
        <v>1.81</v>
      </c>
      <c r="AD91" s="10">
        <v>7.0000000000000007E-2</v>
      </c>
      <c r="AE91" s="10">
        <v>0.05</v>
      </c>
      <c r="AF91" s="10">
        <v>0.83</v>
      </c>
      <c r="AG91" s="10">
        <v>0.01</v>
      </c>
      <c r="AH91" s="314"/>
      <c r="AI91" s="314"/>
      <c r="AJ91" s="314">
        <v>122.4</v>
      </c>
      <c r="AK91" s="10">
        <v>63.4</v>
      </c>
      <c r="AL91" s="10">
        <v>16.399999999999999</v>
      </c>
      <c r="AM91" s="314">
        <v>15.1</v>
      </c>
      <c r="AN91" s="314">
        <v>43.7</v>
      </c>
      <c r="AO91" s="10">
        <v>0.74</v>
      </c>
      <c r="AP91" s="10">
        <v>9</v>
      </c>
      <c r="AQ91" s="314">
        <v>2</v>
      </c>
      <c r="AR91" s="314">
        <v>1.81</v>
      </c>
      <c r="AS91" s="10">
        <v>7.0000000000000007E-2</v>
      </c>
      <c r="AT91" s="10">
        <v>0.05</v>
      </c>
      <c r="AU91" s="10">
        <v>0.83</v>
      </c>
      <c r="AV91" s="10">
        <v>0.01</v>
      </c>
      <c r="BE91" s="201">
        <v>0.48</v>
      </c>
      <c r="BF91" s="201">
        <v>0.02</v>
      </c>
      <c r="BG91" s="201">
        <v>17</v>
      </c>
      <c r="BH91" s="201">
        <v>105.4</v>
      </c>
      <c r="BI91" s="201">
        <v>45.1</v>
      </c>
      <c r="BJ91" s="201">
        <v>10.8</v>
      </c>
      <c r="BK91" s="201">
        <v>0.45</v>
      </c>
    </row>
    <row r="92" spans="1:65" ht="15.75" customHeight="1" x14ac:dyDescent="0.25">
      <c r="A92" s="568" t="s">
        <v>278</v>
      </c>
      <c r="B92" s="568"/>
      <c r="C92" s="568"/>
      <c r="D92" s="54"/>
      <c r="E92" s="49">
        <v>150</v>
      </c>
      <c r="F92" s="50">
        <v>5.48</v>
      </c>
      <c r="G92" s="51">
        <v>4.88</v>
      </c>
      <c r="H92" s="51">
        <v>9.07</v>
      </c>
      <c r="I92" s="49">
        <v>125</v>
      </c>
      <c r="J92" s="178">
        <v>6.3E-2</v>
      </c>
      <c r="K92" s="179">
        <v>2.0499999999999998</v>
      </c>
      <c r="L92" s="179">
        <v>32</v>
      </c>
      <c r="M92" s="179">
        <v>189.6</v>
      </c>
      <c r="N92" s="179">
        <v>142.19999999999999</v>
      </c>
      <c r="O92" s="179">
        <v>22.1</v>
      </c>
      <c r="P92" s="180">
        <v>0.16</v>
      </c>
      <c r="Q92" s="54"/>
      <c r="R92" s="49">
        <v>180</v>
      </c>
      <c r="S92" s="50">
        <v>6.66</v>
      </c>
      <c r="T92" s="51">
        <v>5.85</v>
      </c>
      <c r="U92" s="51">
        <v>10.88</v>
      </c>
      <c r="V92" s="49">
        <v>150</v>
      </c>
      <c r="W92" s="504" t="s">
        <v>157</v>
      </c>
      <c r="X92" s="510"/>
      <c r="Y92" s="511"/>
      <c r="Z92" s="51"/>
      <c r="AA92" s="51">
        <v>150</v>
      </c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>
        <v>180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174"/>
      <c r="BE92" s="201">
        <v>0.17</v>
      </c>
      <c r="BF92" s="201">
        <v>2.46</v>
      </c>
      <c r="BG92" s="201">
        <v>38.4</v>
      </c>
      <c r="BH92" s="201">
        <v>227.52</v>
      </c>
      <c r="BI92" s="201">
        <v>170.64</v>
      </c>
      <c r="BJ92" s="201">
        <v>26.52</v>
      </c>
      <c r="BK92" s="201">
        <v>0.19</v>
      </c>
    </row>
    <row r="93" spans="1:65" s="77" customFormat="1" ht="15.75" customHeight="1" x14ac:dyDescent="0.25">
      <c r="A93" s="569" t="s">
        <v>148</v>
      </c>
      <c r="B93" s="570"/>
      <c r="C93" s="571"/>
      <c r="D93" s="231"/>
      <c r="E93" s="203">
        <f>SUM(E78+E92)</f>
        <v>210</v>
      </c>
      <c r="F93" s="203">
        <f t="shared" ref="F93:P93" si="4">SUM(F73:F92)</f>
        <v>9.6999999999999993</v>
      </c>
      <c r="G93" s="203">
        <f t="shared" si="4"/>
        <v>9.69</v>
      </c>
      <c r="H93" s="203">
        <f t="shared" si="4"/>
        <v>42.38</v>
      </c>
      <c r="I93" s="203">
        <f t="shared" si="4"/>
        <v>328</v>
      </c>
      <c r="J93" s="203">
        <f t="shared" si="4"/>
        <v>0.54299999999999993</v>
      </c>
      <c r="K93" s="203">
        <f t="shared" si="4"/>
        <v>2.0699999999999998</v>
      </c>
      <c r="L93" s="203">
        <f t="shared" si="4"/>
        <v>49</v>
      </c>
      <c r="M93" s="203">
        <f t="shared" si="4"/>
        <v>295</v>
      </c>
      <c r="N93" s="203">
        <f t="shared" si="4"/>
        <v>187.29999999999998</v>
      </c>
      <c r="O93" s="203">
        <f t="shared" si="4"/>
        <v>32.900000000000006</v>
      </c>
      <c r="P93" s="203">
        <f t="shared" si="4"/>
        <v>0.61</v>
      </c>
      <c r="Q93" s="231"/>
      <c r="R93" s="203">
        <f>SUM(R78+R92)</f>
        <v>240</v>
      </c>
      <c r="S93" s="203">
        <f t="shared" ref="S93:BK93" si="5">SUM(S73:S92)</f>
        <v>10.879999999999999</v>
      </c>
      <c r="T93" s="203">
        <f t="shared" si="5"/>
        <v>10.66</v>
      </c>
      <c r="U93" s="203">
        <f t="shared" si="5"/>
        <v>44.190000000000005</v>
      </c>
      <c r="V93" s="203">
        <f t="shared" si="5"/>
        <v>353</v>
      </c>
      <c r="W93" s="203">
        <f t="shared" si="5"/>
        <v>16.399999999999999</v>
      </c>
      <c r="X93" s="203">
        <f t="shared" si="5"/>
        <v>15.1</v>
      </c>
      <c r="Y93" s="203">
        <f t="shared" si="5"/>
        <v>43.7</v>
      </c>
      <c r="Z93" s="203">
        <f t="shared" si="5"/>
        <v>0.74</v>
      </c>
      <c r="AA93" s="203">
        <f t="shared" si="5"/>
        <v>159</v>
      </c>
      <c r="AB93" s="203">
        <f t="shared" si="5"/>
        <v>2</v>
      </c>
      <c r="AC93" s="203">
        <f t="shared" si="5"/>
        <v>1.81</v>
      </c>
      <c r="AD93" s="203">
        <f t="shared" si="5"/>
        <v>7.0000000000000007E-2</v>
      </c>
      <c r="AE93" s="203">
        <f t="shared" si="5"/>
        <v>0.05</v>
      </c>
      <c r="AF93" s="203">
        <f t="shared" si="5"/>
        <v>0.83</v>
      </c>
      <c r="AG93" s="203">
        <f t="shared" si="5"/>
        <v>0.01</v>
      </c>
      <c r="AH93" s="203">
        <f t="shared" si="5"/>
        <v>74.231999999999999</v>
      </c>
      <c r="AI93" s="203">
        <f t="shared" si="5"/>
        <v>137.732</v>
      </c>
      <c r="AJ93" s="203">
        <f t="shared" si="5"/>
        <v>122.4</v>
      </c>
      <c r="AK93" s="203">
        <f t="shared" si="5"/>
        <v>63.4</v>
      </c>
      <c r="AL93" s="203">
        <f t="shared" si="5"/>
        <v>16.399999999999999</v>
      </c>
      <c r="AM93" s="203">
        <f t="shared" si="5"/>
        <v>15.1</v>
      </c>
      <c r="AN93" s="203">
        <f t="shared" si="5"/>
        <v>43.7</v>
      </c>
      <c r="AO93" s="203">
        <f t="shared" si="5"/>
        <v>0.74</v>
      </c>
      <c r="AP93" s="203">
        <f t="shared" si="5"/>
        <v>189</v>
      </c>
      <c r="AQ93" s="203">
        <f t="shared" si="5"/>
        <v>2</v>
      </c>
      <c r="AR93" s="203">
        <f t="shared" si="5"/>
        <v>1.81</v>
      </c>
      <c r="AS93" s="203">
        <f t="shared" si="5"/>
        <v>7.0000000000000007E-2</v>
      </c>
      <c r="AT93" s="203">
        <f t="shared" si="5"/>
        <v>0.05</v>
      </c>
      <c r="AU93" s="203">
        <f t="shared" si="5"/>
        <v>0.83</v>
      </c>
      <c r="AV93" s="203">
        <f t="shared" si="5"/>
        <v>0.01</v>
      </c>
      <c r="AW93" s="203">
        <f t="shared" si="5"/>
        <v>0</v>
      </c>
      <c r="AX93" s="203">
        <f t="shared" si="5"/>
        <v>0</v>
      </c>
      <c r="AY93" s="203">
        <f t="shared" si="5"/>
        <v>0</v>
      </c>
      <c r="AZ93" s="203">
        <f t="shared" si="5"/>
        <v>0</v>
      </c>
      <c r="BA93" s="203">
        <f t="shared" si="5"/>
        <v>0</v>
      </c>
      <c r="BB93" s="203">
        <f t="shared" si="5"/>
        <v>0</v>
      </c>
      <c r="BC93" s="203">
        <f t="shared" si="5"/>
        <v>0</v>
      </c>
      <c r="BD93" s="203">
        <f t="shared" si="5"/>
        <v>0</v>
      </c>
      <c r="BE93" s="203">
        <f t="shared" si="5"/>
        <v>0.65</v>
      </c>
      <c r="BF93" s="203">
        <f t="shared" si="5"/>
        <v>2.48</v>
      </c>
      <c r="BG93" s="203">
        <f t="shared" si="5"/>
        <v>55.4</v>
      </c>
      <c r="BH93" s="203">
        <f t="shared" si="5"/>
        <v>332.92</v>
      </c>
      <c r="BI93" s="203">
        <f t="shared" si="5"/>
        <v>215.73999999999998</v>
      </c>
      <c r="BJ93" s="203">
        <f t="shared" si="5"/>
        <v>37.32</v>
      </c>
      <c r="BK93" s="203">
        <f t="shared" si="5"/>
        <v>0.64</v>
      </c>
    </row>
    <row r="94" spans="1:65" ht="15.75" customHeight="1" x14ac:dyDescent="0.25">
      <c r="A94" s="533" t="s">
        <v>330</v>
      </c>
      <c r="B94" s="533"/>
      <c r="C94" s="533"/>
      <c r="D94" s="54"/>
      <c r="E94" s="47"/>
      <c r="F94" s="44"/>
      <c r="G94" s="38"/>
      <c r="H94" s="38"/>
      <c r="I94" s="45"/>
      <c r="J94" s="200"/>
      <c r="K94" s="200"/>
      <c r="L94" s="200"/>
      <c r="M94" s="200"/>
      <c r="N94" s="200"/>
      <c r="O94" s="200"/>
      <c r="P94" s="200"/>
      <c r="Q94" s="44"/>
      <c r="R94" s="45"/>
      <c r="S94" s="200"/>
      <c r="T94" s="200"/>
      <c r="U94" s="201"/>
      <c r="V94" s="201"/>
      <c r="W94" s="201"/>
      <c r="X94" s="201"/>
      <c r="Y94" s="511" t="s">
        <v>24</v>
      </c>
      <c r="Z94" s="511"/>
      <c r="AA94" s="511"/>
      <c r="AB94" s="38"/>
      <c r="AC94" s="38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38"/>
      <c r="AR94" s="38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G94" s="200"/>
      <c r="BH94" s="200"/>
      <c r="BI94" s="200"/>
      <c r="BJ94" s="200"/>
      <c r="BK94" s="200"/>
      <c r="BL94" s="200"/>
      <c r="BM94" s="200"/>
    </row>
    <row r="95" spans="1:65" s="1" customFormat="1" x14ac:dyDescent="0.25">
      <c r="A95" s="504" t="s">
        <v>82</v>
      </c>
      <c r="B95" s="504"/>
      <c r="C95" s="504"/>
      <c r="D95" s="54"/>
      <c r="E95" s="4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8"/>
      <c r="S95" s="10"/>
      <c r="T95" s="10"/>
      <c r="U95" s="7"/>
      <c r="V95" s="7"/>
      <c r="W95" s="7"/>
      <c r="X95" s="7"/>
      <c r="Y95" s="682" t="s">
        <v>177</v>
      </c>
      <c r="Z95" s="519"/>
      <c r="AA95" s="683"/>
      <c r="AB95" s="7"/>
      <c r="AC95" s="10" t="s">
        <v>114</v>
      </c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10" t="s">
        <v>114</v>
      </c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29"/>
      <c r="BG95" s="7"/>
      <c r="BH95" s="7"/>
      <c r="BI95" s="7"/>
      <c r="BJ95" s="7"/>
      <c r="BK95" s="7"/>
      <c r="BL95" s="7"/>
      <c r="BM95" s="7"/>
    </row>
    <row r="96" spans="1:65" s="1" customFormat="1" x14ac:dyDescent="0.25">
      <c r="A96" s="504" t="s">
        <v>382</v>
      </c>
      <c r="B96" s="504"/>
      <c r="C96" s="504"/>
      <c r="D96" s="54" t="s">
        <v>74</v>
      </c>
      <c r="E96" s="49">
        <v>158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4" t="s">
        <v>74</v>
      </c>
      <c r="R96" s="49">
        <v>158</v>
      </c>
      <c r="S96" s="7"/>
      <c r="T96" s="399"/>
      <c r="U96" s="7"/>
      <c r="V96" s="7"/>
      <c r="W96" s="7"/>
      <c r="X96" s="7"/>
      <c r="Y96" s="622" t="s">
        <v>35</v>
      </c>
      <c r="Z96" s="515"/>
      <c r="AA96" s="558"/>
      <c r="AB96" s="7">
        <v>56</v>
      </c>
      <c r="AC96" s="7">
        <v>54</v>
      </c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>
        <v>56</v>
      </c>
      <c r="AR96" s="7">
        <v>54</v>
      </c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29"/>
      <c r="BG96" s="7"/>
      <c r="BH96" s="7"/>
      <c r="BI96" s="7"/>
      <c r="BJ96" s="7"/>
      <c r="BK96" s="7"/>
      <c r="BL96" s="7"/>
      <c r="BM96" s="7"/>
    </row>
    <row r="97" spans="1:65" s="1" customFormat="1" x14ac:dyDescent="0.25">
      <c r="A97" s="512" t="s">
        <v>383</v>
      </c>
      <c r="B97" s="512"/>
      <c r="C97" s="512"/>
      <c r="D97" s="54">
        <v>33</v>
      </c>
      <c r="E97" s="47">
        <v>33</v>
      </c>
      <c r="F97" s="7"/>
      <c r="G97" s="7"/>
      <c r="H97" s="10"/>
      <c r="I97" s="10"/>
      <c r="J97" s="10"/>
      <c r="K97" s="10"/>
      <c r="L97" s="10"/>
      <c r="M97" s="10"/>
      <c r="N97" s="10"/>
      <c r="O97" s="10"/>
      <c r="P97" s="10"/>
      <c r="Q97" s="54">
        <v>33</v>
      </c>
      <c r="R97" s="47">
        <v>33</v>
      </c>
      <c r="S97" s="7"/>
      <c r="T97" s="399"/>
      <c r="U97" s="7"/>
      <c r="V97" s="7"/>
      <c r="W97" s="10"/>
      <c r="X97" s="10"/>
      <c r="Y97" s="622"/>
      <c r="Z97" s="515"/>
      <c r="AA97" s="558"/>
      <c r="AB97" s="7"/>
      <c r="AC97" s="7"/>
      <c r="AD97" s="7"/>
      <c r="AE97" s="10"/>
      <c r="AF97" s="10"/>
      <c r="AG97" s="7"/>
      <c r="AH97" s="7"/>
      <c r="AI97" s="10"/>
      <c r="AJ97" s="10"/>
      <c r="AK97" s="7"/>
      <c r="AL97" s="7"/>
      <c r="AM97" s="10"/>
      <c r="AN97" s="10"/>
      <c r="AO97" s="10"/>
      <c r="AP97" s="10"/>
      <c r="AQ97" s="7"/>
      <c r="AR97" s="7"/>
      <c r="AS97" s="7"/>
      <c r="AT97" s="10"/>
      <c r="AU97" s="10"/>
      <c r="AV97" s="7"/>
      <c r="AW97" s="7"/>
      <c r="AX97" s="10"/>
      <c r="AY97" s="10"/>
      <c r="AZ97" s="7"/>
      <c r="BA97" s="7"/>
      <c r="BB97" s="10"/>
      <c r="BC97" s="10"/>
      <c r="BD97" s="10"/>
      <c r="BE97" s="10"/>
      <c r="BF97" s="29"/>
      <c r="BG97" s="10"/>
      <c r="BH97" s="10"/>
      <c r="BI97" s="10"/>
      <c r="BJ97" s="10"/>
      <c r="BK97" s="10"/>
      <c r="BL97" s="10"/>
      <c r="BM97" s="10"/>
    </row>
    <row r="98" spans="1:65" s="1" customFormat="1" x14ac:dyDescent="0.25">
      <c r="A98" s="512" t="s">
        <v>25</v>
      </c>
      <c r="B98" s="512"/>
      <c r="C98" s="512"/>
      <c r="D98" s="83">
        <v>75</v>
      </c>
      <c r="E98" s="84">
        <v>75</v>
      </c>
      <c r="F98" s="7"/>
      <c r="G98" s="7"/>
      <c r="H98" s="10"/>
      <c r="I98" s="10"/>
      <c r="J98" s="10"/>
      <c r="K98" s="10"/>
      <c r="L98" s="10"/>
      <c r="M98" s="10"/>
      <c r="N98" s="10"/>
      <c r="O98" s="10"/>
      <c r="P98" s="10"/>
      <c r="Q98" s="83">
        <v>75</v>
      </c>
      <c r="R98" s="84">
        <v>75</v>
      </c>
      <c r="S98" s="200"/>
      <c r="T98" s="399"/>
      <c r="U98" s="7"/>
      <c r="V98" s="7"/>
      <c r="W98" s="10"/>
      <c r="X98" s="10"/>
      <c r="Y98" s="622"/>
      <c r="Z98" s="515"/>
      <c r="AA98" s="558"/>
      <c r="AB98" s="7"/>
      <c r="AC98" s="7"/>
      <c r="AD98" s="7"/>
      <c r="AE98" s="10"/>
      <c r="AF98" s="10"/>
      <c r="AG98" s="7"/>
      <c r="AH98" s="7"/>
      <c r="AI98" s="10"/>
      <c r="AJ98" s="10"/>
      <c r="AK98" s="7"/>
      <c r="AL98" s="7"/>
      <c r="AM98" s="10"/>
      <c r="AN98" s="10"/>
      <c r="AO98" s="10"/>
      <c r="AP98" s="10"/>
      <c r="AQ98" s="7"/>
      <c r="AR98" s="7"/>
      <c r="AS98" s="7"/>
      <c r="AT98" s="10"/>
      <c r="AU98" s="10"/>
      <c r="AV98" s="7"/>
      <c r="AW98" s="7"/>
      <c r="AX98" s="10"/>
      <c r="AY98" s="10"/>
      <c r="AZ98" s="7"/>
      <c r="BA98" s="7"/>
      <c r="BB98" s="10"/>
      <c r="BC98" s="10"/>
      <c r="BD98" s="10"/>
      <c r="BE98" s="10"/>
      <c r="BF98" s="29"/>
      <c r="BG98" s="10"/>
      <c r="BH98" s="10"/>
      <c r="BI98" s="10"/>
      <c r="BJ98" s="10"/>
      <c r="BK98" s="10"/>
      <c r="BL98" s="10"/>
      <c r="BM98" s="10"/>
    </row>
    <row r="99" spans="1:65" s="1" customFormat="1" x14ac:dyDescent="0.25">
      <c r="A99" s="512" t="s">
        <v>61</v>
      </c>
      <c r="B99" s="512"/>
      <c r="C99" s="512"/>
      <c r="D99" s="54">
        <v>49</v>
      </c>
      <c r="E99" s="47">
        <v>49</v>
      </c>
      <c r="F99" s="7"/>
      <c r="G99" s="7"/>
      <c r="H99" s="19"/>
      <c r="I99" s="19"/>
      <c r="J99" s="19"/>
      <c r="K99" s="19"/>
      <c r="L99" s="19"/>
      <c r="M99" s="19"/>
      <c r="N99" s="19"/>
      <c r="O99" s="19"/>
      <c r="P99" s="19"/>
      <c r="Q99" s="54">
        <v>49</v>
      </c>
      <c r="R99" s="47">
        <v>49</v>
      </c>
      <c r="S99" s="7"/>
      <c r="T99" s="399"/>
      <c r="U99" s="7"/>
      <c r="V99" s="7"/>
      <c r="W99" s="19"/>
      <c r="X99" s="19"/>
      <c r="Y99" s="622"/>
      <c r="Z99" s="515"/>
      <c r="AA99" s="558"/>
      <c r="AB99" s="7"/>
      <c r="AC99" s="7"/>
      <c r="AD99" s="7"/>
      <c r="AE99" s="19"/>
      <c r="AF99" s="19"/>
      <c r="AG99" s="7"/>
      <c r="AH99" s="7"/>
      <c r="AI99" s="19"/>
      <c r="AJ99" s="19"/>
      <c r="AK99" s="7"/>
      <c r="AL99" s="7"/>
      <c r="AM99" s="19"/>
      <c r="AN99" s="19"/>
      <c r="AO99" s="19"/>
      <c r="AP99" s="19"/>
      <c r="AQ99" s="7"/>
      <c r="AR99" s="7"/>
      <c r="AS99" s="7"/>
      <c r="AT99" s="19"/>
      <c r="AU99" s="19"/>
      <c r="AV99" s="7"/>
      <c r="AW99" s="7"/>
      <c r="AX99" s="19"/>
      <c r="AY99" s="19"/>
      <c r="AZ99" s="7"/>
      <c r="BA99" s="7"/>
      <c r="BB99" s="19"/>
      <c r="BC99" s="19"/>
      <c r="BD99" s="19"/>
      <c r="BE99" s="19"/>
      <c r="BF99" s="29"/>
      <c r="BG99" s="19"/>
      <c r="BH99" s="19"/>
      <c r="BI99" s="19"/>
      <c r="BJ99" s="19"/>
      <c r="BK99" s="19"/>
      <c r="BL99" s="19"/>
      <c r="BM99" s="19"/>
    </row>
    <row r="100" spans="1:65" s="1" customFormat="1" x14ac:dyDescent="0.25">
      <c r="A100" s="512" t="s">
        <v>6</v>
      </c>
      <c r="B100" s="512"/>
      <c r="C100" s="512"/>
      <c r="D100" s="54">
        <v>4.5</v>
      </c>
      <c r="E100" s="47">
        <v>4.5</v>
      </c>
      <c r="F100" s="7"/>
      <c r="G100" s="7"/>
      <c r="H100" s="10"/>
      <c r="I100" s="10"/>
      <c r="J100" s="10"/>
      <c r="K100" s="10"/>
      <c r="L100" s="10"/>
      <c r="M100" s="10"/>
      <c r="N100" s="10"/>
      <c r="O100" s="10"/>
      <c r="P100" s="10"/>
      <c r="Q100" s="54">
        <v>4.5</v>
      </c>
      <c r="R100" s="47">
        <v>4.5</v>
      </c>
      <c r="S100" s="7"/>
      <c r="T100" s="399"/>
      <c r="U100" s="7"/>
      <c r="V100" s="7"/>
      <c r="W100" s="10"/>
      <c r="X100" s="10"/>
      <c r="Y100" s="622"/>
      <c r="Z100" s="515"/>
      <c r="AA100" s="558"/>
      <c r="AB100" s="7"/>
      <c r="AC100" s="7"/>
      <c r="AD100" s="7"/>
      <c r="AE100" s="10"/>
      <c r="AF100" s="10"/>
      <c r="AG100" s="7"/>
      <c r="AH100" s="7"/>
      <c r="AI100" s="10"/>
      <c r="AJ100" s="10"/>
      <c r="AK100" s="7"/>
      <c r="AL100" s="7"/>
      <c r="AM100" s="10"/>
      <c r="AN100" s="10"/>
      <c r="AO100" s="10"/>
      <c r="AP100" s="10"/>
      <c r="AQ100" s="7"/>
      <c r="AR100" s="7"/>
      <c r="AS100" s="7"/>
      <c r="AT100" s="10"/>
      <c r="AU100" s="10"/>
      <c r="AV100" s="7"/>
      <c r="AW100" s="7"/>
      <c r="AX100" s="10"/>
      <c r="AY100" s="10"/>
      <c r="AZ100" s="7"/>
      <c r="BA100" s="7"/>
      <c r="BB100" s="10"/>
      <c r="BC100" s="10"/>
      <c r="BD100" s="10"/>
      <c r="BE100" s="10"/>
      <c r="BF100" s="29"/>
      <c r="BG100" s="10"/>
      <c r="BH100" s="10"/>
      <c r="BI100" s="10"/>
      <c r="BJ100" s="10"/>
      <c r="BK100" s="10"/>
      <c r="BL100" s="10"/>
      <c r="BM100" s="10"/>
    </row>
    <row r="101" spans="1:65" s="1" customFormat="1" x14ac:dyDescent="0.25">
      <c r="A101" s="512" t="s">
        <v>28</v>
      </c>
      <c r="B101" s="512"/>
      <c r="C101" s="512"/>
      <c r="D101" s="54">
        <v>8</v>
      </c>
      <c r="E101" s="47">
        <v>8</v>
      </c>
      <c r="F101" s="7"/>
      <c r="G101" s="7"/>
      <c r="H101" s="10"/>
      <c r="I101" s="10"/>
      <c r="J101" s="10"/>
      <c r="K101" s="10"/>
      <c r="L101" s="10"/>
      <c r="M101" s="10"/>
      <c r="N101" s="10"/>
      <c r="O101" s="10"/>
      <c r="P101" s="10"/>
      <c r="Q101" s="54">
        <v>8</v>
      </c>
      <c r="R101" s="47">
        <v>8</v>
      </c>
      <c r="S101" s="200"/>
      <c r="T101" s="399"/>
      <c r="U101" s="7"/>
      <c r="V101" s="7"/>
      <c r="W101" s="10"/>
      <c r="X101" s="10"/>
      <c r="Y101" s="622"/>
      <c r="Z101" s="515"/>
      <c r="AA101" s="558"/>
      <c r="AB101" s="7"/>
      <c r="AC101" s="7"/>
      <c r="AD101" s="7"/>
      <c r="AE101" s="10"/>
      <c r="AF101" s="10"/>
      <c r="AG101" s="7"/>
      <c r="AH101" s="7"/>
      <c r="AI101" s="10"/>
      <c r="AJ101" s="10"/>
      <c r="AK101" s="7"/>
      <c r="AL101" s="7"/>
      <c r="AM101" s="10"/>
      <c r="AN101" s="10"/>
      <c r="AO101" s="10"/>
      <c r="AP101" s="10"/>
      <c r="AQ101" s="7"/>
      <c r="AR101" s="7"/>
      <c r="AS101" s="7"/>
      <c r="AT101" s="10"/>
      <c r="AU101" s="10"/>
      <c r="AV101" s="7"/>
      <c r="AW101" s="7"/>
      <c r="AX101" s="10"/>
      <c r="AY101" s="10"/>
      <c r="AZ101" s="7"/>
      <c r="BA101" s="7"/>
      <c r="BB101" s="10"/>
      <c r="BC101" s="10"/>
      <c r="BD101" s="10"/>
      <c r="BE101" s="10"/>
      <c r="BF101" s="29"/>
      <c r="BG101" s="10"/>
      <c r="BH101" s="10"/>
      <c r="BI101" s="10"/>
      <c r="BJ101" s="10"/>
      <c r="BK101" s="10"/>
      <c r="BL101" s="10"/>
      <c r="BM101" s="10"/>
    </row>
    <row r="102" spans="1:65" ht="15.75" customHeight="1" x14ac:dyDescent="0.3">
      <c r="A102" s="560"/>
      <c r="B102" s="560"/>
      <c r="C102" s="560"/>
      <c r="D102" s="54"/>
      <c r="E102" s="47"/>
      <c r="F102" s="50">
        <v>4.58</v>
      </c>
      <c r="G102" s="51">
        <v>8.48</v>
      </c>
      <c r="H102" s="51">
        <v>25.13</v>
      </c>
      <c r="I102" s="213">
        <v>195</v>
      </c>
      <c r="J102" s="178"/>
      <c r="K102" s="179">
        <v>20</v>
      </c>
      <c r="L102" s="179">
        <v>11.35</v>
      </c>
      <c r="M102" s="179">
        <v>145.19999999999999</v>
      </c>
      <c r="N102" s="179">
        <v>96.1</v>
      </c>
      <c r="O102" s="180">
        <v>3.12</v>
      </c>
      <c r="P102" s="180"/>
      <c r="Q102" s="54"/>
      <c r="R102" s="45"/>
      <c r="S102" s="50">
        <v>4.58</v>
      </c>
      <c r="T102" s="51">
        <v>8.48</v>
      </c>
      <c r="U102" s="51">
        <v>25.13</v>
      </c>
      <c r="V102" s="213">
        <v>195</v>
      </c>
      <c r="W102" s="201"/>
      <c r="X102" s="201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F102" s="179">
        <v>20</v>
      </c>
      <c r="BG102" s="179">
        <v>11.35</v>
      </c>
      <c r="BH102" s="179">
        <v>145.19999999999999</v>
      </c>
      <c r="BI102" s="179">
        <v>96.1</v>
      </c>
      <c r="BJ102" s="180">
        <v>3.12</v>
      </c>
      <c r="BK102" s="179"/>
      <c r="BL102" s="179">
        <v>1.3</v>
      </c>
      <c r="BM102" s="180">
        <v>0.28000000000000003</v>
      </c>
    </row>
    <row r="103" spans="1:65" ht="15.75" customHeight="1" x14ac:dyDescent="0.25">
      <c r="A103" s="504" t="s">
        <v>157</v>
      </c>
      <c r="B103" s="504"/>
      <c r="C103" s="504"/>
      <c r="D103" s="54" t="s">
        <v>155</v>
      </c>
      <c r="E103" s="49">
        <v>150</v>
      </c>
      <c r="F103" s="44"/>
      <c r="G103" s="38"/>
      <c r="H103" s="38"/>
      <c r="I103" s="45"/>
      <c r="J103" s="200"/>
      <c r="K103" s="200"/>
      <c r="L103" s="200"/>
      <c r="M103" s="200"/>
      <c r="N103" s="200"/>
      <c r="O103" s="200"/>
      <c r="P103" s="200"/>
      <c r="Q103" s="54" t="s">
        <v>155</v>
      </c>
      <c r="R103" s="49">
        <v>150</v>
      </c>
      <c r="S103" s="44"/>
      <c r="T103" s="38"/>
      <c r="U103" s="38"/>
      <c r="V103" s="45"/>
      <c r="W103" s="200"/>
      <c r="X103" s="200"/>
      <c r="Y103" s="200"/>
      <c r="Z103" s="200"/>
      <c r="AA103" s="200"/>
      <c r="AB103" s="200"/>
      <c r="AC103" s="200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G103" s="200"/>
      <c r="BH103" s="200"/>
      <c r="BI103" s="200"/>
      <c r="BJ103" s="200"/>
      <c r="BK103" s="200"/>
      <c r="BL103" s="200"/>
      <c r="BM103" s="200"/>
    </row>
    <row r="104" spans="1:65" ht="15.75" customHeight="1" x14ac:dyDescent="0.25">
      <c r="A104" s="560" t="s">
        <v>9</v>
      </c>
      <c r="B104" s="560"/>
      <c r="C104" s="560"/>
      <c r="D104" s="54">
        <v>0.2</v>
      </c>
      <c r="E104" s="47">
        <v>0.2</v>
      </c>
      <c r="F104" s="44"/>
      <c r="G104" s="38"/>
      <c r="H104" s="38"/>
      <c r="I104" s="45"/>
      <c r="J104" s="200"/>
      <c r="K104" s="200"/>
      <c r="L104" s="200"/>
      <c r="M104" s="200"/>
      <c r="N104" s="200"/>
      <c r="O104" s="200"/>
      <c r="P104" s="200"/>
      <c r="Q104" s="54">
        <v>0.2</v>
      </c>
      <c r="R104" s="47">
        <v>0.2</v>
      </c>
      <c r="S104" s="44"/>
      <c r="T104" s="38"/>
      <c r="U104" s="38"/>
      <c r="V104" s="45"/>
      <c r="W104" s="200"/>
      <c r="X104" s="200"/>
      <c r="Y104" s="200"/>
      <c r="Z104" s="200"/>
      <c r="AA104" s="200"/>
      <c r="AB104" s="200"/>
      <c r="AC104" s="200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G104" s="200"/>
      <c r="BH104" s="200"/>
      <c r="BI104" s="200"/>
      <c r="BJ104" s="200"/>
      <c r="BK104" s="200"/>
      <c r="BL104" s="200"/>
      <c r="BM104" s="200"/>
    </row>
    <row r="105" spans="1:65" ht="15.75" customHeight="1" x14ac:dyDescent="0.25">
      <c r="A105" s="560" t="s">
        <v>6</v>
      </c>
      <c r="B105" s="560"/>
      <c r="C105" s="560"/>
      <c r="D105" s="54">
        <v>7</v>
      </c>
      <c r="E105" s="47">
        <v>7</v>
      </c>
      <c r="F105" s="50"/>
      <c r="G105" s="51"/>
      <c r="H105" s="51"/>
      <c r="I105" s="52"/>
      <c r="J105" s="201"/>
      <c r="K105" s="201"/>
      <c r="L105" s="201"/>
      <c r="M105" s="201"/>
      <c r="N105" s="201"/>
      <c r="O105" s="201"/>
      <c r="P105" s="201"/>
      <c r="Q105" s="54">
        <v>7</v>
      </c>
      <c r="R105" s="47">
        <v>7</v>
      </c>
      <c r="S105" s="50"/>
      <c r="T105" s="51"/>
      <c r="U105" s="51"/>
      <c r="V105" s="52"/>
      <c r="W105" s="201"/>
      <c r="X105" s="201"/>
      <c r="Y105" s="201"/>
      <c r="Z105" s="201"/>
      <c r="AA105" s="201"/>
      <c r="AB105" s="201"/>
      <c r="AC105" s="201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G105" s="201"/>
      <c r="BH105" s="201"/>
      <c r="BI105" s="201"/>
      <c r="BJ105" s="201"/>
      <c r="BK105" s="201"/>
      <c r="BL105" s="201"/>
      <c r="BM105" s="201"/>
    </row>
    <row r="106" spans="1:65" ht="15.75" customHeight="1" x14ac:dyDescent="0.25">
      <c r="A106" s="560" t="s">
        <v>25</v>
      </c>
      <c r="B106" s="560"/>
      <c r="C106" s="560"/>
      <c r="D106" s="54">
        <v>92</v>
      </c>
      <c r="E106" s="47">
        <v>90</v>
      </c>
      <c r="F106" s="50"/>
      <c r="G106" s="51"/>
      <c r="H106" s="51"/>
      <c r="I106" s="52"/>
      <c r="J106" s="201"/>
      <c r="K106" s="201"/>
      <c r="L106" s="201"/>
      <c r="M106" s="201"/>
      <c r="N106" s="201"/>
      <c r="O106" s="201"/>
      <c r="P106" s="201"/>
      <c r="Q106" s="54">
        <v>92</v>
      </c>
      <c r="R106" s="47">
        <v>90</v>
      </c>
      <c r="S106" s="50"/>
      <c r="T106" s="51"/>
      <c r="U106" s="51"/>
      <c r="V106" s="52"/>
      <c r="W106" s="201"/>
      <c r="X106" s="201"/>
      <c r="Y106" s="201"/>
      <c r="Z106" s="201"/>
      <c r="AA106" s="201"/>
      <c r="AB106" s="201"/>
      <c r="AC106" s="201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G106" s="201"/>
      <c r="BH106" s="201"/>
      <c r="BI106" s="201"/>
      <c r="BJ106" s="201"/>
      <c r="BK106" s="201"/>
      <c r="BL106" s="201"/>
      <c r="BM106" s="201"/>
    </row>
    <row r="107" spans="1:65" ht="15.75" customHeight="1" x14ac:dyDescent="0.3">
      <c r="A107" s="560"/>
      <c r="B107" s="560"/>
      <c r="C107" s="560"/>
      <c r="D107" s="54"/>
      <c r="E107" s="47"/>
      <c r="F107" s="50">
        <f>SUM(F100:F106)</f>
        <v>4.58</v>
      </c>
      <c r="G107" s="51">
        <v>0.01</v>
      </c>
      <c r="H107" s="51">
        <v>6.99</v>
      </c>
      <c r="I107" s="213">
        <v>28</v>
      </c>
      <c r="J107" s="178"/>
      <c r="K107" s="179"/>
      <c r="L107" s="179"/>
      <c r="M107" s="179">
        <v>8</v>
      </c>
      <c r="N107" s="179">
        <v>1.6</v>
      </c>
      <c r="O107" s="179">
        <v>0.9</v>
      </c>
      <c r="P107" s="180">
        <v>0.19</v>
      </c>
      <c r="Q107" s="54"/>
      <c r="R107" s="47"/>
      <c r="S107" s="50">
        <f>SUM(S100:S106)</f>
        <v>4.58</v>
      </c>
      <c r="T107" s="51">
        <v>0.01</v>
      </c>
      <c r="U107" s="51">
        <v>6.99</v>
      </c>
      <c r="V107" s="213">
        <v>28</v>
      </c>
      <c r="W107" s="178"/>
      <c r="X107" s="179"/>
      <c r="Y107" s="179"/>
      <c r="Z107" s="179">
        <v>8</v>
      </c>
      <c r="AA107" s="179">
        <v>1.6</v>
      </c>
      <c r="AB107" s="179">
        <v>0.9</v>
      </c>
      <c r="AC107" s="180">
        <v>0.19</v>
      </c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G107" s="179">
        <v>8</v>
      </c>
      <c r="BH107" s="179">
        <v>1.6</v>
      </c>
      <c r="BI107" s="179">
        <v>0.9</v>
      </c>
      <c r="BJ107" s="180">
        <v>0.19</v>
      </c>
      <c r="BK107" s="179"/>
      <c r="BL107" s="179">
        <v>1.3</v>
      </c>
      <c r="BM107" s="180">
        <v>0.28000000000000003</v>
      </c>
    </row>
    <row r="108" spans="1:65" ht="15.75" customHeight="1" x14ac:dyDescent="0.25">
      <c r="A108" s="560" t="s">
        <v>166</v>
      </c>
      <c r="B108" s="560"/>
      <c r="C108" s="560"/>
      <c r="D108" s="54">
        <v>20</v>
      </c>
      <c r="E108" s="47">
        <v>20</v>
      </c>
      <c r="F108" s="50"/>
      <c r="G108" s="51"/>
      <c r="H108" s="51"/>
      <c r="I108" s="52"/>
      <c r="J108" s="201"/>
      <c r="K108" s="201"/>
      <c r="L108" s="201"/>
      <c r="M108" s="201"/>
      <c r="N108" s="201"/>
      <c r="O108" s="201"/>
      <c r="P108" s="201"/>
      <c r="Q108" s="44">
        <v>20</v>
      </c>
      <c r="R108" s="45">
        <v>20</v>
      </c>
      <c r="S108" s="47"/>
      <c r="T108" s="403"/>
      <c r="U108" s="201"/>
      <c r="V108" s="201"/>
      <c r="W108" s="201"/>
      <c r="X108" s="201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G108" s="201"/>
      <c r="BH108" s="201"/>
      <c r="BI108" s="201"/>
      <c r="BJ108" s="201"/>
      <c r="BK108" s="201"/>
      <c r="BL108" s="201"/>
      <c r="BM108" s="201"/>
    </row>
    <row r="109" spans="1:65" ht="15.75" customHeight="1" x14ac:dyDescent="0.25">
      <c r="A109" s="504" t="s">
        <v>10</v>
      </c>
      <c r="B109" s="504"/>
      <c r="C109" s="504"/>
      <c r="D109" s="54">
        <v>25</v>
      </c>
      <c r="E109" s="49">
        <v>25</v>
      </c>
      <c r="F109" s="50">
        <v>1.98</v>
      </c>
      <c r="G109" s="51">
        <v>0.25</v>
      </c>
      <c r="H109" s="51">
        <v>12.08</v>
      </c>
      <c r="I109" s="213">
        <v>58.3</v>
      </c>
      <c r="J109" s="178">
        <v>4.4999999999999998E-2</v>
      </c>
      <c r="K109" s="179"/>
      <c r="L109" s="179"/>
      <c r="M109" s="179">
        <v>10</v>
      </c>
      <c r="N109" s="179">
        <v>46.8</v>
      </c>
      <c r="O109" s="179">
        <v>13.2</v>
      </c>
      <c r="P109" s="180">
        <v>1.07</v>
      </c>
      <c r="Q109" s="200">
        <v>25</v>
      </c>
      <c r="R109" s="180">
        <v>25</v>
      </c>
      <c r="S109" s="50">
        <v>1.98</v>
      </c>
      <c r="T109" s="51">
        <v>0.25</v>
      </c>
      <c r="U109" s="51">
        <v>12.08</v>
      </c>
      <c r="V109" s="213">
        <v>58.3</v>
      </c>
      <c r="W109" s="178">
        <v>4.4999999999999998E-2</v>
      </c>
      <c r="X109" s="201">
        <v>70</v>
      </c>
      <c r="Y109" s="511" t="s">
        <v>10</v>
      </c>
      <c r="Z109" s="511"/>
      <c r="AA109" s="511"/>
      <c r="AB109" s="38">
        <v>30</v>
      </c>
      <c r="AC109" s="51">
        <v>30</v>
      </c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38">
        <v>40</v>
      </c>
      <c r="AR109" s="51">
        <v>40</v>
      </c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G109" s="179">
        <v>10</v>
      </c>
      <c r="BH109" s="179">
        <v>46.8</v>
      </c>
      <c r="BI109" s="179">
        <v>13.2</v>
      </c>
      <c r="BJ109" s="180">
        <v>1.07</v>
      </c>
      <c r="BK109" s="179"/>
      <c r="BL109" s="179">
        <v>14.1</v>
      </c>
      <c r="BM109" s="180">
        <v>1.17</v>
      </c>
    </row>
    <row r="110" spans="1:65" s="77" customFormat="1" ht="15.75" customHeight="1" x14ac:dyDescent="0.25">
      <c r="A110" s="569" t="s">
        <v>335</v>
      </c>
      <c r="B110" s="570"/>
      <c r="C110" s="571"/>
      <c r="D110" s="231"/>
      <c r="E110" s="203">
        <f>SUM(E96+E103+E108+E109)</f>
        <v>353</v>
      </c>
      <c r="F110" s="203">
        <f>SUM(F102:F109)</f>
        <v>11.14</v>
      </c>
      <c r="G110" s="203">
        <f t="shared" ref="G110:P110" si="6">SUM(G102:G109)</f>
        <v>8.74</v>
      </c>
      <c r="H110" s="203">
        <f t="shared" si="6"/>
        <v>44.199999999999996</v>
      </c>
      <c r="I110" s="203">
        <f t="shared" si="6"/>
        <v>281.3</v>
      </c>
      <c r="J110" s="203">
        <f t="shared" si="6"/>
        <v>4.4999999999999998E-2</v>
      </c>
      <c r="K110" s="203">
        <f t="shared" si="6"/>
        <v>20</v>
      </c>
      <c r="L110" s="203">
        <f t="shared" si="6"/>
        <v>11.35</v>
      </c>
      <c r="M110" s="203">
        <f t="shared" si="6"/>
        <v>163.19999999999999</v>
      </c>
      <c r="N110" s="203">
        <f t="shared" si="6"/>
        <v>144.5</v>
      </c>
      <c r="O110" s="203">
        <f t="shared" si="6"/>
        <v>17.22</v>
      </c>
      <c r="P110" s="203">
        <f t="shared" si="6"/>
        <v>1.26</v>
      </c>
      <c r="Q110" s="231"/>
      <c r="R110" s="203">
        <f>SUM(R96+R103+R108+R109)</f>
        <v>353</v>
      </c>
      <c r="S110" s="203">
        <f t="shared" ref="S110:BK110" si="7">SUM(S102:S109)</f>
        <v>11.14</v>
      </c>
      <c r="T110" s="203">
        <f t="shared" si="7"/>
        <v>8.74</v>
      </c>
      <c r="U110" s="203">
        <f t="shared" si="7"/>
        <v>44.199999999999996</v>
      </c>
      <c r="V110" s="203">
        <f t="shared" si="7"/>
        <v>281.3</v>
      </c>
      <c r="W110" s="203">
        <f t="shared" si="7"/>
        <v>4.4999999999999998E-2</v>
      </c>
      <c r="X110" s="203">
        <f t="shared" si="7"/>
        <v>70</v>
      </c>
      <c r="Y110" s="203">
        <f t="shared" si="7"/>
        <v>0</v>
      </c>
      <c r="Z110" s="203">
        <f t="shared" si="7"/>
        <v>8</v>
      </c>
      <c r="AA110" s="203">
        <f t="shared" si="7"/>
        <v>1.6</v>
      </c>
      <c r="AB110" s="203">
        <f t="shared" si="7"/>
        <v>30.9</v>
      </c>
      <c r="AC110" s="203">
        <f t="shared" si="7"/>
        <v>30.19</v>
      </c>
      <c r="AD110" s="203">
        <f t="shared" si="7"/>
        <v>0</v>
      </c>
      <c r="AE110" s="203">
        <f t="shared" si="7"/>
        <v>0</v>
      </c>
      <c r="AF110" s="203">
        <f t="shared" si="7"/>
        <v>0</v>
      </c>
      <c r="AG110" s="203">
        <f t="shared" si="7"/>
        <v>0</v>
      </c>
      <c r="AH110" s="203">
        <f t="shared" si="7"/>
        <v>0</v>
      </c>
      <c r="AI110" s="203">
        <f t="shared" si="7"/>
        <v>0</v>
      </c>
      <c r="AJ110" s="203">
        <f t="shared" si="7"/>
        <v>0</v>
      </c>
      <c r="AK110" s="203">
        <f t="shared" si="7"/>
        <v>0</v>
      </c>
      <c r="AL110" s="203">
        <f t="shared" si="7"/>
        <v>0</v>
      </c>
      <c r="AM110" s="203">
        <f t="shared" si="7"/>
        <v>0</v>
      </c>
      <c r="AN110" s="203">
        <f t="shared" si="7"/>
        <v>0</v>
      </c>
      <c r="AO110" s="203">
        <f t="shared" si="7"/>
        <v>0</v>
      </c>
      <c r="AP110" s="203">
        <f t="shared" si="7"/>
        <v>0</v>
      </c>
      <c r="AQ110" s="203">
        <f t="shared" si="7"/>
        <v>40</v>
      </c>
      <c r="AR110" s="203">
        <f t="shared" si="7"/>
        <v>40</v>
      </c>
      <c r="AS110" s="203">
        <f t="shared" si="7"/>
        <v>0</v>
      </c>
      <c r="AT110" s="203">
        <f t="shared" si="7"/>
        <v>0</v>
      </c>
      <c r="AU110" s="203">
        <f t="shared" si="7"/>
        <v>0</v>
      </c>
      <c r="AV110" s="203">
        <f t="shared" si="7"/>
        <v>0</v>
      </c>
      <c r="AW110" s="203">
        <f t="shared" si="7"/>
        <v>0</v>
      </c>
      <c r="AX110" s="203">
        <f t="shared" si="7"/>
        <v>0</v>
      </c>
      <c r="AY110" s="203">
        <f t="shared" si="7"/>
        <v>0</v>
      </c>
      <c r="AZ110" s="203">
        <f t="shared" si="7"/>
        <v>0</v>
      </c>
      <c r="BA110" s="203">
        <f t="shared" si="7"/>
        <v>0</v>
      </c>
      <c r="BB110" s="203">
        <f t="shared" si="7"/>
        <v>0</v>
      </c>
      <c r="BC110" s="203">
        <f t="shared" si="7"/>
        <v>0</v>
      </c>
      <c r="BD110" s="203">
        <f t="shared" si="7"/>
        <v>0</v>
      </c>
      <c r="BE110" s="203">
        <f t="shared" si="7"/>
        <v>0</v>
      </c>
      <c r="BF110" s="203">
        <f t="shared" si="7"/>
        <v>20</v>
      </c>
      <c r="BG110" s="203">
        <f t="shared" si="7"/>
        <v>29.35</v>
      </c>
      <c r="BH110" s="203">
        <f t="shared" si="7"/>
        <v>193.59999999999997</v>
      </c>
      <c r="BI110" s="203">
        <f t="shared" si="7"/>
        <v>110.2</v>
      </c>
      <c r="BJ110" s="203">
        <f t="shared" si="7"/>
        <v>4.38</v>
      </c>
      <c r="BK110" s="203">
        <f t="shared" si="7"/>
        <v>0</v>
      </c>
    </row>
    <row r="111" spans="1:65" s="81" customFormat="1" ht="15.75" customHeight="1" x14ac:dyDescent="0.25">
      <c r="A111" s="572" t="s">
        <v>15</v>
      </c>
      <c r="B111" s="573"/>
      <c r="C111" s="574"/>
      <c r="D111" s="224"/>
      <c r="E111" s="225">
        <f>E24+E71+E93</f>
        <v>1200</v>
      </c>
      <c r="F111" s="226">
        <f t="shared" ref="F111:P111" si="8">SUM(F24+F71+F93+F110)</f>
        <v>42.05</v>
      </c>
      <c r="G111" s="226">
        <f t="shared" si="8"/>
        <v>33.729999999999997</v>
      </c>
      <c r="H111" s="226">
        <f t="shared" si="8"/>
        <v>214.56</v>
      </c>
      <c r="I111" s="226">
        <f t="shared" si="8"/>
        <v>1369.95</v>
      </c>
      <c r="J111" s="226">
        <f t="shared" si="8"/>
        <v>1.069</v>
      </c>
      <c r="K111" s="226">
        <f t="shared" si="8"/>
        <v>51.43</v>
      </c>
      <c r="L111" s="226">
        <f t="shared" si="8"/>
        <v>92.35</v>
      </c>
      <c r="M111" s="226">
        <f t="shared" si="8"/>
        <v>640.69000000000005</v>
      </c>
      <c r="N111" s="226">
        <f t="shared" si="8"/>
        <v>904.37</v>
      </c>
      <c r="O111" s="226">
        <f t="shared" si="8"/>
        <v>297.19999999999993</v>
      </c>
      <c r="P111" s="226">
        <f t="shared" si="8"/>
        <v>15.77</v>
      </c>
      <c r="Q111" s="227"/>
      <c r="R111" s="225">
        <f>R24+R71+R93</f>
        <v>1535</v>
      </c>
      <c r="S111" s="226">
        <f t="shared" ref="S111:BK111" si="9">SUM(S24+S71+S93+S110)</f>
        <v>50.489999999999995</v>
      </c>
      <c r="T111" s="226">
        <f t="shared" si="9"/>
        <v>42.440000000000005</v>
      </c>
      <c r="U111" s="226">
        <f t="shared" si="9"/>
        <v>249.76</v>
      </c>
      <c r="V111" s="226">
        <f t="shared" si="9"/>
        <v>1651.04</v>
      </c>
      <c r="W111" s="226" t="e">
        <f t="shared" si="9"/>
        <v>#VALUE!</v>
      </c>
      <c r="X111" s="226">
        <f t="shared" si="9"/>
        <v>85.1</v>
      </c>
      <c r="Y111" s="226">
        <f t="shared" si="9"/>
        <v>43.7</v>
      </c>
      <c r="Z111" s="226">
        <f t="shared" si="9"/>
        <v>8.74</v>
      </c>
      <c r="AA111" s="226" t="e">
        <f t="shared" si="9"/>
        <v>#REF!</v>
      </c>
      <c r="AB111" s="226" t="e">
        <f t="shared" si="9"/>
        <v>#VALUE!</v>
      </c>
      <c r="AC111" s="226" t="e">
        <f t="shared" si="9"/>
        <v>#VALUE!</v>
      </c>
      <c r="AD111" s="226" t="e">
        <f t="shared" si="9"/>
        <v>#VALUE!</v>
      </c>
      <c r="AE111" s="226" t="e">
        <f t="shared" si="9"/>
        <v>#VALUE!</v>
      </c>
      <c r="AF111" s="226" t="e">
        <f t="shared" si="9"/>
        <v>#VALUE!</v>
      </c>
      <c r="AG111" s="226" t="e">
        <f t="shared" si="9"/>
        <v>#VALUE!</v>
      </c>
      <c r="AH111" s="226" t="e">
        <f t="shared" si="9"/>
        <v>#VALUE!</v>
      </c>
      <c r="AI111" s="226" t="e">
        <f t="shared" si="9"/>
        <v>#VALUE!</v>
      </c>
      <c r="AJ111" s="226" t="e">
        <f t="shared" si="9"/>
        <v>#VALUE!</v>
      </c>
      <c r="AK111" s="226" t="e">
        <f t="shared" si="9"/>
        <v>#VALUE!</v>
      </c>
      <c r="AL111" s="226" t="e">
        <f t="shared" si="9"/>
        <v>#VALUE!</v>
      </c>
      <c r="AM111" s="226" t="e">
        <f t="shared" si="9"/>
        <v>#VALUE!</v>
      </c>
      <c r="AN111" s="226" t="e">
        <f t="shared" si="9"/>
        <v>#VALUE!</v>
      </c>
      <c r="AO111" s="226">
        <f t="shared" si="9"/>
        <v>0.74</v>
      </c>
      <c r="AP111" s="226">
        <f t="shared" si="9"/>
        <v>189</v>
      </c>
      <c r="AQ111" s="226">
        <f t="shared" si="9"/>
        <v>42</v>
      </c>
      <c r="AR111" s="226">
        <f t="shared" si="9"/>
        <v>41.81</v>
      </c>
      <c r="AS111" s="226">
        <f t="shared" si="9"/>
        <v>7.0000000000000007E-2</v>
      </c>
      <c r="AT111" s="226">
        <f t="shared" si="9"/>
        <v>0.05</v>
      </c>
      <c r="AU111" s="226">
        <f t="shared" si="9"/>
        <v>0.83</v>
      </c>
      <c r="AV111" s="226">
        <f t="shared" si="9"/>
        <v>0.01</v>
      </c>
      <c r="AW111" s="226">
        <f t="shared" si="9"/>
        <v>0</v>
      </c>
      <c r="AX111" s="226">
        <f t="shared" si="9"/>
        <v>0</v>
      </c>
      <c r="AY111" s="226">
        <f t="shared" si="9"/>
        <v>0</v>
      </c>
      <c r="AZ111" s="226">
        <f t="shared" si="9"/>
        <v>0</v>
      </c>
      <c r="BA111" s="226">
        <f t="shared" si="9"/>
        <v>0</v>
      </c>
      <c r="BB111" s="226">
        <f t="shared" si="9"/>
        <v>0</v>
      </c>
      <c r="BC111" s="226">
        <f t="shared" si="9"/>
        <v>0</v>
      </c>
      <c r="BD111" s="226">
        <f t="shared" si="9"/>
        <v>0</v>
      </c>
      <c r="BE111" s="226">
        <f t="shared" si="9"/>
        <v>0.73399999999999999</v>
      </c>
      <c r="BF111" s="226">
        <f t="shared" si="9"/>
        <v>64.069999999999993</v>
      </c>
      <c r="BG111" s="226">
        <f t="shared" si="9"/>
        <v>138.75</v>
      </c>
      <c r="BH111" s="226">
        <f t="shared" si="9"/>
        <v>739.92000000000007</v>
      </c>
      <c r="BI111" s="226">
        <f t="shared" si="9"/>
        <v>987.6</v>
      </c>
      <c r="BJ111" s="226">
        <f t="shared" si="9"/>
        <v>329.29999999999995</v>
      </c>
      <c r="BK111" s="226">
        <f t="shared" si="9"/>
        <v>18.18</v>
      </c>
    </row>
    <row r="112" spans="1:65" ht="15.75" customHeight="1" x14ac:dyDescent="0.25">
      <c r="A112" s="542" t="s">
        <v>26</v>
      </c>
      <c r="B112" s="650"/>
      <c r="C112" s="651"/>
      <c r="D112" s="54"/>
      <c r="E112" s="47"/>
      <c r="F112" s="44"/>
      <c r="G112" s="38"/>
      <c r="H112" s="38"/>
      <c r="I112" s="45"/>
      <c r="J112" s="200"/>
      <c r="K112" s="200"/>
      <c r="L112" s="200"/>
      <c r="M112" s="200"/>
      <c r="N112" s="200"/>
      <c r="O112" s="200"/>
      <c r="P112" s="200"/>
      <c r="Q112" s="44"/>
      <c r="R112" s="47"/>
      <c r="S112" s="44"/>
      <c r="T112" s="38"/>
      <c r="U112" s="38"/>
      <c r="V112" s="47"/>
      <c r="W112" s="556" t="s">
        <v>26</v>
      </c>
      <c r="X112" s="652"/>
      <c r="Y112" s="632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E112" s="200"/>
      <c r="BF112" s="200"/>
      <c r="BG112" s="200"/>
      <c r="BH112" s="200"/>
      <c r="BI112" s="200"/>
      <c r="BJ112" s="200"/>
      <c r="BK112" s="200"/>
    </row>
    <row r="113" spans="1:63" ht="15.75" customHeight="1" x14ac:dyDescent="0.25">
      <c r="A113" s="533" t="s">
        <v>13</v>
      </c>
      <c r="B113" s="533"/>
      <c r="C113" s="533"/>
      <c r="D113" s="54"/>
      <c r="E113" s="47"/>
      <c r="F113" s="44"/>
      <c r="G113" s="38"/>
      <c r="H113" s="38"/>
      <c r="I113" s="45"/>
      <c r="J113" s="200"/>
      <c r="K113" s="200"/>
      <c r="L113" s="200"/>
      <c r="M113" s="200"/>
      <c r="N113" s="200"/>
      <c r="O113" s="200"/>
      <c r="P113" s="200"/>
      <c r="Q113" s="44"/>
      <c r="R113" s="49"/>
      <c r="S113" s="50"/>
      <c r="T113" s="51"/>
      <c r="U113" s="51"/>
      <c r="V113" s="49"/>
      <c r="W113" s="511" t="s">
        <v>13</v>
      </c>
      <c r="X113" s="511"/>
      <c r="Y113" s="511"/>
      <c r="Z113" s="38"/>
      <c r="AA113" s="38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38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E113" s="200"/>
      <c r="BF113" s="200"/>
      <c r="BG113" s="200"/>
      <c r="BH113" s="200"/>
      <c r="BI113" s="200"/>
      <c r="BJ113" s="200"/>
      <c r="BK113" s="200"/>
    </row>
    <row r="114" spans="1:63" ht="15.75" customHeight="1" x14ac:dyDescent="0.25">
      <c r="A114" s="554" t="s">
        <v>76</v>
      </c>
      <c r="B114" s="554"/>
      <c r="C114" s="554"/>
      <c r="D114" s="48"/>
      <c r="E114" s="49"/>
      <c r="F114" s="44"/>
      <c r="G114" s="38"/>
      <c r="H114" s="38"/>
      <c r="I114" s="45"/>
      <c r="J114" s="200"/>
      <c r="K114" s="200"/>
      <c r="L114" s="200"/>
      <c r="M114" s="200"/>
      <c r="N114" s="200"/>
      <c r="O114" s="200"/>
      <c r="P114" s="200"/>
      <c r="Q114" s="50"/>
      <c r="R114" s="49"/>
      <c r="S114" s="44"/>
      <c r="T114" s="38"/>
      <c r="U114" s="38"/>
      <c r="V114" s="47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E114" s="200"/>
      <c r="BF114" s="200"/>
      <c r="BG114" s="200"/>
      <c r="BH114" s="200"/>
      <c r="BI114" s="200"/>
      <c r="BJ114" s="200"/>
      <c r="BK114" s="200"/>
    </row>
    <row r="115" spans="1:63" ht="15.75" customHeight="1" x14ac:dyDescent="0.25">
      <c r="A115" s="554" t="s">
        <v>243</v>
      </c>
      <c r="B115" s="554"/>
      <c r="C115" s="554"/>
      <c r="D115" s="82" t="s">
        <v>85</v>
      </c>
      <c r="E115" s="82">
        <v>150</v>
      </c>
      <c r="F115" s="44"/>
      <c r="G115" s="38"/>
      <c r="H115" s="38"/>
      <c r="I115" s="45"/>
      <c r="J115" s="200"/>
      <c r="K115" s="200"/>
      <c r="L115" s="200"/>
      <c r="M115" s="200"/>
      <c r="N115" s="200"/>
      <c r="O115" s="200"/>
      <c r="P115" s="200"/>
      <c r="Q115" s="189" t="s">
        <v>216</v>
      </c>
      <c r="R115" s="82">
        <v>200</v>
      </c>
      <c r="S115" s="44"/>
      <c r="T115" s="38"/>
      <c r="U115" s="38"/>
      <c r="V115" s="47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E115" s="200"/>
      <c r="BF115" s="200"/>
      <c r="BG115" s="200"/>
      <c r="BH115" s="200"/>
      <c r="BI115" s="200"/>
      <c r="BJ115" s="200"/>
      <c r="BK115" s="200"/>
    </row>
    <row r="116" spans="1:63" ht="15.75" customHeight="1" x14ac:dyDescent="0.25">
      <c r="A116" s="560" t="s">
        <v>33</v>
      </c>
      <c r="B116" s="560"/>
      <c r="C116" s="560"/>
      <c r="D116" s="83">
        <v>23</v>
      </c>
      <c r="E116" s="84">
        <v>23</v>
      </c>
      <c r="F116" s="85"/>
      <c r="G116" s="38"/>
      <c r="H116" s="38"/>
      <c r="I116" s="45"/>
      <c r="J116" s="200"/>
      <c r="K116" s="200"/>
      <c r="L116" s="200"/>
      <c r="M116" s="200"/>
      <c r="N116" s="200"/>
      <c r="O116" s="200"/>
      <c r="P116" s="200"/>
      <c r="Q116" s="85">
        <v>31</v>
      </c>
      <c r="R116" s="84">
        <v>31</v>
      </c>
      <c r="S116" s="85"/>
      <c r="T116" s="38"/>
      <c r="U116" s="38"/>
      <c r="V116" s="47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E116" s="200"/>
      <c r="BF116" s="200"/>
      <c r="BG116" s="200"/>
      <c r="BH116" s="200"/>
      <c r="BI116" s="200"/>
      <c r="BJ116" s="200"/>
      <c r="BK116" s="200"/>
    </row>
    <row r="117" spans="1:63" ht="15.75" customHeight="1" x14ac:dyDescent="0.25">
      <c r="A117" s="560" t="s">
        <v>25</v>
      </c>
      <c r="B117" s="560"/>
      <c r="C117" s="560"/>
      <c r="D117" s="54">
        <v>75</v>
      </c>
      <c r="E117" s="47">
        <v>75</v>
      </c>
      <c r="F117" s="44"/>
      <c r="G117" s="38"/>
      <c r="H117" s="38"/>
      <c r="I117" s="45"/>
      <c r="J117" s="200"/>
      <c r="K117" s="200"/>
      <c r="L117" s="200"/>
      <c r="M117" s="200"/>
      <c r="N117" s="200"/>
      <c r="O117" s="200"/>
      <c r="P117" s="200"/>
      <c r="Q117" s="44">
        <v>100</v>
      </c>
      <c r="R117" s="47">
        <v>100</v>
      </c>
      <c r="S117" s="44"/>
      <c r="T117" s="38"/>
      <c r="U117" s="38"/>
      <c r="V117" s="47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E117" s="200"/>
      <c r="BF117" s="200"/>
      <c r="BG117" s="200"/>
      <c r="BH117" s="200"/>
      <c r="BI117" s="200"/>
      <c r="BJ117" s="200"/>
      <c r="BK117" s="200"/>
    </row>
    <row r="118" spans="1:63" ht="15.75" customHeight="1" x14ac:dyDescent="0.25">
      <c r="A118" s="560" t="s">
        <v>61</v>
      </c>
      <c r="B118" s="560"/>
      <c r="C118" s="560"/>
      <c r="D118" s="54">
        <v>56</v>
      </c>
      <c r="E118" s="47">
        <v>56</v>
      </c>
      <c r="F118" s="44"/>
      <c r="G118" s="38"/>
      <c r="H118" s="38"/>
      <c r="I118" s="45"/>
      <c r="J118" s="200"/>
      <c r="K118" s="200"/>
      <c r="L118" s="200"/>
      <c r="M118" s="200"/>
      <c r="N118" s="200"/>
      <c r="O118" s="200"/>
      <c r="P118" s="200"/>
      <c r="Q118" s="44">
        <v>75</v>
      </c>
      <c r="R118" s="47">
        <v>75</v>
      </c>
      <c r="S118" s="44"/>
      <c r="T118" s="38"/>
      <c r="U118" s="38"/>
      <c r="V118" s="47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E118" s="200"/>
      <c r="BF118" s="200"/>
      <c r="BG118" s="200"/>
      <c r="BH118" s="200"/>
      <c r="BI118" s="200"/>
      <c r="BJ118" s="200"/>
      <c r="BK118" s="200"/>
    </row>
    <row r="119" spans="1:63" ht="15.75" customHeight="1" x14ac:dyDescent="0.25">
      <c r="A119" s="560" t="s">
        <v>27</v>
      </c>
      <c r="B119" s="560"/>
      <c r="C119" s="560"/>
      <c r="D119" s="54">
        <v>4.5</v>
      </c>
      <c r="E119" s="47">
        <v>4.5</v>
      </c>
      <c r="F119" s="44"/>
      <c r="G119" s="38"/>
      <c r="H119" s="38"/>
      <c r="I119" s="45"/>
      <c r="J119" s="200"/>
      <c r="K119" s="200"/>
      <c r="L119" s="200"/>
      <c r="M119" s="200"/>
      <c r="N119" s="200"/>
      <c r="O119" s="200"/>
      <c r="P119" s="200"/>
      <c r="Q119" s="44">
        <v>6</v>
      </c>
      <c r="R119" s="47">
        <v>6</v>
      </c>
      <c r="S119" s="44"/>
      <c r="T119" s="38"/>
      <c r="U119" s="38"/>
      <c r="V119" s="47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E119" s="200"/>
      <c r="BF119" s="200"/>
      <c r="BG119" s="200"/>
      <c r="BH119" s="200"/>
      <c r="BI119" s="200"/>
      <c r="BJ119" s="200"/>
      <c r="BK119" s="200"/>
    </row>
    <row r="120" spans="1:63" ht="15.75" customHeight="1" x14ac:dyDescent="0.25">
      <c r="A120" s="560" t="s">
        <v>28</v>
      </c>
      <c r="B120" s="560"/>
      <c r="C120" s="560"/>
      <c r="D120" s="54">
        <v>5</v>
      </c>
      <c r="E120" s="47">
        <v>5</v>
      </c>
      <c r="F120" s="44"/>
      <c r="G120" s="38"/>
      <c r="H120" s="38"/>
      <c r="I120" s="45"/>
      <c r="J120" s="200"/>
      <c r="K120" s="200"/>
      <c r="L120" s="200"/>
      <c r="M120" s="200"/>
      <c r="N120" s="200"/>
      <c r="O120" s="200"/>
      <c r="P120" s="200"/>
      <c r="Q120" s="44">
        <v>8</v>
      </c>
      <c r="R120" s="47">
        <v>8</v>
      </c>
      <c r="S120" s="44"/>
      <c r="T120" s="38"/>
      <c r="U120" s="38"/>
      <c r="V120" s="47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E120" s="200"/>
      <c r="BF120" s="200"/>
      <c r="BG120" s="200"/>
      <c r="BH120" s="200"/>
      <c r="BI120" s="200"/>
      <c r="BJ120" s="200"/>
      <c r="BK120" s="200"/>
    </row>
    <row r="121" spans="1:63" ht="18.75" customHeight="1" x14ac:dyDescent="0.3">
      <c r="A121" s="560"/>
      <c r="B121" s="560"/>
      <c r="C121" s="560"/>
      <c r="D121" s="86"/>
      <c r="E121" s="87"/>
      <c r="F121" s="50">
        <v>4.58</v>
      </c>
      <c r="G121" s="51">
        <v>8.48</v>
      </c>
      <c r="H121" s="51">
        <v>25.13</v>
      </c>
      <c r="I121" s="213">
        <v>195</v>
      </c>
      <c r="J121" s="179"/>
      <c r="K121" s="179">
        <v>20</v>
      </c>
      <c r="L121" s="179">
        <v>11.35</v>
      </c>
      <c r="M121" s="179">
        <v>145.19999999999999</v>
      </c>
      <c r="N121" s="179">
        <v>96.1</v>
      </c>
      <c r="O121" s="180">
        <v>3.12</v>
      </c>
      <c r="P121" s="180"/>
      <c r="Q121" s="48"/>
      <c r="R121" s="49"/>
      <c r="S121" s="50">
        <v>6.1</v>
      </c>
      <c r="T121" s="51">
        <v>11.3</v>
      </c>
      <c r="U121" s="51">
        <v>33.5</v>
      </c>
      <c r="V121" s="49">
        <v>260</v>
      </c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E121" s="178"/>
      <c r="BF121" s="179">
        <v>20</v>
      </c>
      <c r="BG121" s="179">
        <v>11.35</v>
      </c>
      <c r="BH121" s="179">
        <v>145.19999999999999</v>
      </c>
      <c r="BI121" s="179">
        <v>96.1</v>
      </c>
      <c r="BJ121" s="180">
        <v>3.12</v>
      </c>
      <c r="BK121" s="180"/>
    </row>
    <row r="122" spans="1:63" s="1" customFormat="1" x14ac:dyDescent="0.25">
      <c r="A122" s="521" t="s">
        <v>140</v>
      </c>
      <c r="B122" s="522"/>
      <c r="C122" s="523"/>
      <c r="D122" s="17"/>
      <c r="E122" s="6">
        <v>35</v>
      </c>
      <c r="F122" s="9"/>
      <c r="G122" s="10"/>
      <c r="H122" s="10"/>
      <c r="I122" s="18"/>
      <c r="J122" s="10"/>
      <c r="K122" s="10"/>
      <c r="L122" s="10"/>
      <c r="M122" s="10"/>
      <c r="N122" s="10"/>
      <c r="O122" s="10"/>
      <c r="P122" s="10"/>
      <c r="Q122" s="3"/>
      <c r="R122" s="6">
        <v>35</v>
      </c>
      <c r="S122" s="9"/>
      <c r="T122" s="10"/>
      <c r="U122" s="7"/>
      <c r="V122" s="8"/>
      <c r="W122" s="521" t="s">
        <v>140</v>
      </c>
      <c r="X122" s="522"/>
      <c r="Y122" s="523"/>
      <c r="Z122" s="7"/>
      <c r="AA122" s="10">
        <v>40</v>
      </c>
      <c r="AB122" s="10"/>
      <c r="AC122" s="7"/>
      <c r="AD122" s="7"/>
      <c r="AE122" s="10"/>
      <c r="AF122" s="10"/>
      <c r="AG122" s="7"/>
      <c r="AH122" s="7"/>
      <c r="AI122" s="10"/>
      <c r="AJ122" s="10"/>
      <c r="AK122" s="7"/>
      <c r="AL122" s="7"/>
      <c r="AM122" s="7"/>
      <c r="AN122" s="7"/>
      <c r="AO122" s="7"/>
      <c r="AP122" s="10">
        <v>40</v>
      </c>
      <c r="AQ122" s="10"/>
      <c r="AR122" s="7"/>
      <c r="AS122" s="7"/>
      <c r="AT122" s="10"/>
      <c r="AU122" s="10"/>
      <c r="AV122" s="7"/>
      <c r="AW122" s="7"/>
      <c r="AX122" s="7"/>
      <c r="AY122" s="10"/>
      <c r="AZ122" s="10"/>
      <c r="BA122" s="7"/>
      <c r="BB122" s="7"/>
      <c r="BC122" s="7"/>
      <c r="BE122" s="10"/>
      <c r="BF122" s="10"/>
      <c r="BG122" s="10"/>
      <c r="BH122" s="10"/>
      <c r="BI122" s="10"/>
      <c r="BJ122" s="10"/>
      <c r="BK122" s="10"/>
    </row>
    <row r="123" spans="1:63" s="1" customFormat="1" x14ac:dyDescent="0.25">
      <c r="A123" s="543" t="s">
        <v>28</v>
      </c>
      <c r="B123" s="515"/>
      <c r="C123" s="516"/>
      <c r="D123" s="17">
        <v>5</v>
      </c>
      <c r="E123" s="6">
        <v>5</v>
      </c>
      <c r="F123" s="9"/>
      <c r="G123" s="10"/>
      <c r="H123" s="10"/>
      <c r="I123" s="18"/>
      <c r="J123" s="10"/>
      <c r="K123" s="10"/>
      <c r="L123" s="10"/>
      <c r="M123" s="10"/>
      <c r="N123" s="10"/>
      <c r="O123" s="10"/>
      <c r="P123" s="10"/>
      <c r="Q123" s="3">
        <v>5</v>
      </c>
      <c r="R123" s="6">
        <v>5</v>
      </c>
      <c r="S123" s="9"/>
      <c r="T123" s="10"/>
      <c r="U123" s="10"/>
      <c r="V123" s="6"/>
      <c r="W123" s="543" t="s">
        <v>28</v>
      </c>
      <c r="X123" s="515"/>
      <c r="Y123" s="516"/>
      <c r="Z123" s="7">
        <v>10</v>
      </c>
      <c r="AA123" s="10">
        <v>10</v>
      </c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7">
        <v>10</v>
      </c>
      <c r="AP123" s="10">
        <v>10</v>
      </c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E123" s="10"/>
      <c r="BF123" s="10"/>
      <c r="BG123" s="10"/>
      <c r="BH123" s="10"/>
      <c r="BI123" s="10"/>
      <c r="BJ123" s="10"/>
      <c r="BK123" s="10"/>
    </row>
    <row r="124" spans="1:63" s="1" customFormat="1" x14ac:dyDescent="0.25">
      <c r="A124" s="543" t="s">
        <v>10</v>
      </c>
      <c r="B124" s="515"/>
      <c r="C124" s="516"/>
      <c r="D124" s="17">
        <v>30</v>
      </c>
      <c r="E124" s="6">
        <v>30</v>
      </c>
      <c r="F124" s="9"/>
      <c r="G124" s="10"/>
      <c r="H124" s="10"/>
      <c r="I124" s="18"/>
      <c r="J124" s="10"/>
      <c r="K124" s="10"/>
      <c r="L124" s="10"/>
      <c r="M124" s="10"/>
      <c r="N124" s="10"/>
      <c r="O124" s="10"/>
      <c r="P124" s="10"/>
      <c r="Q124" s="3">
        <v>30</v>
      </c>
      <c r="R124" s="6">
        <v>30</v>
      </c>
      <c r="S124" s="9"/>
      <c r="T124" s="10"/>
      <c r="U124" s="10"/>
      <c r="V124" s="18"/>
      <c r="W124" s="543" t="s">
        <v>10</v>
      </c>
      <c r="X124" s="515"/>
      <c r="Y124" s="516"/>
      <c r="Z124" s="7">
        <v>30</v>
      </c>
      <c r="AA124" s="10">
        <v>30</v>
      </c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7">
        <v>30</v>
      </c>
      <c r="AP124" s="10">
        <v>30</v>
      </c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E124" s="10"/>
      <c r="BF124" s="10"/>
      <c r="BG124" s="10"/>
      <c r="BH124" s="10"/>
      <c r="BI124" s="10"/>
      <c r="BJ124" s="10"/>
      <c r="BK124" s="10"/>
    </row>
    <row r="125" spans="1:63" s="1" customFormat="1" ht="15.6" x14ac:dyDescent="0.3">
      <c r="A125" s="543"/>
      <c r="B125" s="515"/>
      <c r="C125" s="516"/>
      <c r="D125" s="17"/>
      <c r="E125" s="6"/>
      <c r="F125" s="9">
        <v>2.4500000000000002</v>
      </c>
      <c r="G125" s="10">
        <v>7.55</v>
      </c>
      <c r="H125" s="10">
        <v>14.62</v>
      </c>
      <c r="I125" s="10">
        <v>136</v>
      </c>
      <c r="J125" s="9">
        <v>0.05</v>
      </c>
      <c r="K125" s="10"/>
      <c r="L125" s="10">
        <v>40</v>
      </c>
      <c r="M125" s="10">
        <v>9.3000000000000007</v>
      </c>
      <c r="N125" s="10">
        <v>29.1</v>
      </c>
      <c r="O125" s="10">
        <v>9.9</v>
      </c>
      <c r="P125" s="214">
        <v>0.62</v>
      </c>
      <c r="Q125" s="17"/>
      <c r="R125" s="6"/>
      <c r="S125" s="9">
        <v>2.4500000000000002</v>
      </c>
      <c r="T125" s="10">
        <v>7.55</v>
      </c>
      <c r="U125" s="10">
        <v>14.62</v>
      </c>
      <c r="V125" s="10">
        <v>136</v>
      </c>
      <c r="W125" s="515"/>
      <c r="X125" s="515"/>
      <c r="Y125" s="516"/>
      <c r="Z125" s="7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7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E125" s="9">
        <v>0.05</v>
      </c>
      <c r="BF125" s="10"/>
      <c r="BG125" s="10">
        <v>40</v>
      </c>
      <c r="BH125" s="10">
        <v>9.3000000000000007</v>
      </c>
      <c r="BI125" s="10">
        <v>29.1</v>
      </c>
      <c r="BJ125" s="10">
        <v>9.9</v>
      </c>
      <c r="BK125" s="214">
        <v>0.62</v>
      </c>
    </row>
    <row r="126" spans="1:63" ht="15.75" customHeight="1" x14ac:dyDescent="0.25">
      <c r="A126" s="504" t="s">
        <v>157</v>
      </c>
      <c r="B126" s="504"/>
      <c r="C126" s="504"/>
      <c r="D126" s="54"/>
      <c r="E126" s="49">
        <v>150</v>
      </c>
      <c r="F126" s="44"/>
      <c r="G126" s="38"/>
      <c r="H126" s="38"/>
      <c r="I126" s="270"/>
      <c r="J126" s="175"/>
      <c r="K126" s="176"/>
      <c r="L126" s="176"/>
      <c r="M126" s="176"/>
      <c r="N126" s="176"/>
      <c r="O126" s="176"/>
      <c r="P126" s="177"/>
      <c r="Q126" s="54"/>
      <c r="R126" s="49">
        <v>180</v>
      </c>
      <c r="S126" s="44"/>
      <c r="T126" s="38"/>
      <c r="U126" s="51"/>
      <c r="V126" s="49"/>
      <c r="W126" s="511" t="s">
        <v>72</v>
      </c>
      <c r="X126" s="511"/>
      <c r="Y126" s="511"/>
      <c r="Z126" s="89"/>
      <c r="AA126" s="89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E126" s="175"/>
      <c r="BF126" s="176"/>
      <c r="BG126" s="176"/>
      <c r="BH126" s="176"/>
      <c r="BI126" s="176"/>
      <c r="BJ126" s="176"/>
      <c r="BK126" s="177"/>
    </row>
    <row r="127" spans="1:63" ht="15.75" customHeight="1" x14ac:dyDescent="0.25">
      <c r="A127" s="512" t="s">
        <v>77</v>
      </c>
      <c r="B127" s="512"/>
      <c r="C127" s="512"/>
      <c r="D127" s="54">
        <v>0.2</v>
      </c>
      <c r="E127" s="47">
        <v>0.2</v>
      </c>
      <c r="F127" s="44"/>
      <c r="G127" s="38"/>
      <c r="H127" s="38"/>
      <c r="I127" s="270"/>
      <c r="J127" s="175"/>
      <c r="K127" s="176"/>
      <c r="L127" s="176"/>
      <c r="M127" s="176"/>
      <c r="N127" s="176"/>
      <c r="O127" s="176"/>
      <c r="P127" s="177"/>
      <c r="Q127" s="54">
        <v>0.3</v>
      </c>
      <c r="R127" s="47">
        <v>0.3</v>
      </c>
      <c r="S127" s="44"/>
      <c r="T127" s="38"/>
      <c r="U127" s="38"/>
      <c r="V127" s="47"/>
      <c r="W127" s="511" t="s">
        <v>139</v>
      </c>
      <c r="X127" s="511"/>
      <c r="Y127" s="511"/>
      <c r="Z127" s="38"/>
      <c r="AA127" s="51">
        <v>150</v>
      </c>
      <c r="AB127" s="38"/>
      <c r="AC127" s="57"/>
      <c r="AD127" s="57"/>
      <c r="AE127" s="38"/>
      <c r="AF127" s="38"/>
      <c r="AG127" s="57"/>
      <c r="AH127" s="57"/>
      <c r="AI127" s="38"/>
      <c r="AJ127" s="38"/>
      <c r="AK127" s="57"/>
      <c r="AL127" s="57"/>
      <c r="AM127" s="57"/>
      <c r="AN127" s="57"/>
      <c r="AO127" s="38"/>
      <c r="AP127" s="51">
        <v>180</v>
      </c>
      <c r="AQ127" s="38"/>
      <c r="AR127" s="57"/>
      <c r="AS127" s="57"/>
      <c r="AT127" s="38"/>
      <c r="AU127" s="38"/>
      <c r="AV127" s="57"/>
      <c r="AW127" s="57"/>
      <c r="AX127" s="38"/>
      <c r="AY127" s="38"/>
      <c r="AZ127" s="57"/>
      <c r="BA127" s="57"/>
      <c r="BB127" s="57"/>
      <c r="BC127" s="57"/>
      <c r="BE127" s="175"/>
      <c r="BF127" s="176"/>
      <c r="BG127" s="176"/>
      <c r="BH127" s="176"/>
      <c r="BI127" s="176"/>
      <c r="BJ127" s="176"/>
      <c r="BK127" s="177"/>
    </row>
    <row r="128" spans="1:63" ht="15.75" customHeight="1" x14ac:dyDescent="0.25">
      <c r="A128" s="512" t="s">
        <v>6</v>
      </c>
      <c r="B128" s="512"/>
      <c r="C128" s="512"/>
      <c r="D128" s="54">
        <v>7</v>
      </c>
      <c r="E128" s="47">
        <v>7</v>
      </c>
      <c r="F128" s="50"/>
      <c r="G128" s="51"/>
      <c r="H128" s="51"/>
      <c r="I128" s="213"/>
      <c r="J128" s="178"/>
      <c r="K128" s="179"/>
      <c r="L128" s="179"/>
      <c r="M128" s="179"/>
      <c r="N128" s="179"/>
      <c r="O128" s="179"/>
      <c r="P128" s="180"/>
      <c r="Q128" s="54">
        <v>10</v>
      </c>
      <c r="R128" s="47">
        <v>10</v>
      </c>
      <c r="S128" s="50"/>
      <c r="T128" s="51"/>
      <c r="U128" s="38"/>
      <c r="V128" s="47"/>
      <c r="W128" s="513" t="s">
        <v>71</v>
      </c>
      <c r="X128" s="513"/>
      <c r="Y128" s="513"/>
      <c r="Z128" s="38">
        <v>2</v>
      </c>
      <c r="AA128" s="38">
        <v>2</v>
      </c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>
        <v>3</v>
      </c>
      <c r="AP128" s="38">
        <v>3</v>
      </c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E128" s="178"/>
      <c r="BF128" s="179"/>
      <c r="BG128" s="179"/>
      <c r="BH128" s="179"/>
      <c r="BI128" s="179"/>
      <c r="BJ128" s="179"/>
      <c r="BK128" s="180"/>
    </row>
    <row r="129" spans="1:63" ht="15.75" customHeight="1" x14ac:dyDescent="0.25">
      <c r="A129" s="512" t="s">
        <v>25</v>
      </c>
      <c r="B129" s="512"/>
      <c r="C129" s="512"/>
      <c r="D129" s="54">
        <v>92</v>
      </c>
      <c r="E129" s="47">
        <v>90</v>
      </c>
      <c r="F129" s="50"/>
      <c r="G129" s="51"/>
      <c r="H129" s="51"/>
      <c r="I129" s="213"/>
      <c r="J129" s="178"/>
      <c r="K129" s="179"/>
      <c r="L129" s="179"/>
      <c r="M129" s="179"/>
      <c r="N129" s="179"/>
      <c r="O129" s="179"/>
      <c r="P129" s="180"/>
      <c r="Q129" s="54">
        <v>92</v>
      </c>
      <c r="R129" s="47">
        <v>90</v>
      </c>
      <c r="S129" s="50"/>
      <c r="T129" s="51"/>
      <c r="U129" s="38"/>
      <c r="V129" s="47"/>
      <c r="W129" s="513" t="s">
        <v>25</v>
      </c>
      <c r="X129" s="513"/>
      <c r="Y129" s="513"/>
      <c r="Z129" s="38">
        <v>75</v>
      </c>
      <c r="AA129" s="38">
        <v>75</v>
      </c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>
        <v>90</v>
      </c>
      <c r="AP129" s="38">
        <v>90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E129" s="178"/>
      <c r="BF129" s="179"/>
      <c r="BG129" s="179"/>
      <c r="BH129" s="179"/>
      <c r="BI129" s="179"/>
      <c r="BJ129" s="179"/>
      <c r="BK129" s="180"/>
    </row>
    <row r="130" spans="1:63" ht="15.75" customHeight="1" x14ac:dyDescent="0.25">
      <c r="A130" s="512" t="s">
        <v>61</v>
      </c>
      <c r="B130" s="512"/>
      <c r="C130" s="512"/>
      <c r="D130" s="298">
        <v>40</v>
      </c>
      <c r="E130" s="299">
        <v>40</v>
      </c>
      <c r="F130" s="300"/>
      <c r="G130" s="301"/>
      <c r="H130" s="301"/>
      <c r="I130" s="302"/>
      <c r="J130" s="178"/>
      <c r="K130" s="179"/>
      <c r="L130" s="179"/>
      <c r="M130" s="179"/>
      <c r="N130" s="179"/>
      <c r="O130" s="179"/>
      <c r="P130" s="180"/>
      <c r="Q130" s="298">
        <v>60</v>
      </c>
      <c r="R130" s="299">
        <v>60</v>
      </c>
      <c r="S130" s="300"/>
      <c r="T130" s="301"/>
      <c r="U130" s="217"/>
      <c r="V130" s="299"/>
      <c r="W130" s="513" t="s">
        <v>61</v>
      </c>
      <c r="X130" s="513"/>
      <c r="Y130" s="513"/>
      <c r="Z130" s="38">
        <v>90</v>
      </c>
      <c r="AA130" s="38">
        <v>90</v>
      </c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>
        <v>108</v>
      </c>
      <c r="AP130" s="38">
        <v>108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E130" s="178"/>
      <c r="BF130" s="179"/>
      <c r="BG130" s="179"/>
      <c r="BH130" s="179"/>
      <c r="BI130" s="179"/>
      <c r="BJ130" s="179"/>
      <c r="BK130" s="180"/>
    </row>
    <row r="131" spans="1:63" ht="15.75" customHeight="1" x14ac:dyDescent="0.3">
      <c r="A131" s="162"/>
      <c r="B131" s="162"/>
      <c r="C131" s="162"/>
      <c r="D131" s="200"/>
      <c r="E131" s="200"/>
      <c r="F131" s="201">
        <v>2.65</v>
      </c>
      <c r="G131" s="201">
        <v>2.33</v>
      </c>
      <c r="H131" s="201">
        <v>11.31</v>
      </c>
      <c r="I131" s="201">
        <v>77</v>
      </c>
      <c r="J131" s="289">
        <v>0.04</v>
      </c>
      <c r="K131" s="290">
        <v>1.19</v>
      </c>
      <c r="L131" s="290">
        <v>18</v>
      </c>
      <c r="M131" s="290">
        <v>115</v>
      </c>
      <c r="N131" s="290">
        <v>82.6</v>
      </c>
      <c r="O131" s="290">
        <v>13.5</v>
      </c>
      <c r="P131" s="112">
        <v>0.28000000000000003</v>
      </c>
      <c r="Q131" s="200"/>
      <c r="R131" s="200"/>
      <c r="S131" s="201">
        <v>2.67</v>
      </c>
      <c r="T131" s="201">
        <v>2.34</v>
      </c>
      <c r="U131" s="200">
        <v>14.31</v>
      </c>
      <c r="V131" s="200">
        <v>89</v>
      </c>
      <c r="W131" s="162"/>
      <c r="X131" s="162"/>
      <c r="Y131" s="162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E131" s="289">
        <v>0.04</v>
      </c>
      <c r="BF131" s="290">
        <v>1.2</v>
      </c>
      <c r="BG131" s="290">
        <v>18</v>
      </c>
      <c r="BH131" s="290">
        <v>118</v>
      </c>
      <c r="BI131" s="290">
        <v>83.5</v>
      </c>
      <c r="BJ131" s="290">
        <v>13.9</v>
      </c>
      <c r="BK131" s="112">
        <v>0.28000000000000003</v>
      </c>
    </row>
    <row r="132" spans="1:63" ht="15.75" hidden="1" customHeight="1" x14ac:dyDescent="0.3">
      <c r="A132" s="560"/>
      <c r="B132" s="560"/>
      <c r="C132" s="560"/>
      <c r="D132" s="54"/>
      <c r="E132" s="47"/>
      <c r="F132" s="44"/>
      <c r="G132" s="38"/>
      <c r="H132" s="38"/>
      <c r="I132" s="45"/>
      <c r="J132" s="200"/>
      <c r="K132" s="200"/>
      <c r="L132" s="200"/>
      <c r="M132" s="200"/>
      <c r="N132" s="200"/>
      <c r="O132" s="200"/>
      <c r="P132" s="200"/>
      <c r="Q132" s="44"/>
      <c r="R132" s="47"/>
      <c r="S132" s="44"/>
      <c r="T132" s="38"/>
      <c r="U132" s="38"/>
      <c r="V132" s="47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E132" s="200"/>
      <c r="BF132" s="200"/>
      <c r="BG132" s="200"/>
      <c r="BH132" s="200"/>
      <c r="BI132" s="200"/>
      <c r="BJ132" s="200"/>
      <c r="BK132" s="200"/>
    </row>
    <row r="133" spans="1:63" ht="15.75" hidden="1" customHeight="1" x14ac:dyDescent="0.3">
      <c r="A133" s="560"/>
      <c r="B133" s="560"/>
      <c r="C133" s="560"/>
      <c r="D133" s="54"/>
      <c r="E133" s="47"/>
      <c r="F133" s="50"/>
      <c r="G133" s="51"/>
      <c r="H133" s="51"/>
      <c r="I133" s="52"/>
      <c r="J133" s="201"/>
      <c r="K133" s="201"/>
      <c r="L133" s="201"/>
      <c r="M133" s="201"/>
      <c r="N133" s="201"/>
      <c r="O133" s="201"/>
      <c r="P133" s="201"/>
      <c r="Q133" s="50"/>
      <c r="R133" s="49"/>
      <c r="S133" s="50"/>
      <c r="T133" s="51"/>
      <c r="U133" s="51"/>
      <c r="V133" s="4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E133" s="201"/>
      <c r="BF133" s="201"/>
      <c r="BG133" s="201"/>
      <c r="BH133" s="201"/>
      <c r="BI133" s="201"/>
      <c r="BJ133" s="201"/>
      <c r="BK133" s="201"/>
    </row>
    <row r="134" spans="1:63" ht="18.75" hidden="1" customHeight="1" x14ac:dyDescent="0.3">
      <c r="A134" s="554"/>
      <c r="B134" s="554"/>
      <c r="C134" s="554"/>
      <c r="D134" s="54"/>
      <c r="E134" s="49"/>
      <c r="F134" s="50"/>
      <c r="G134" s="51"/>
      <c r="H134" s="51"/>
      <c r="I134" s="52"/>
      <c r="J134" s="201"/>
      <c r="K134" s="201"/>
      <c r="L134" s="201"/>
      <c r="M134" s="201"/>
      <c r="N134" s="201"/>
      <c r="O134" s="201"/>
      <c r="P134" s="201"/>
      <c r="Q134" s="44"/>
      <c r="R134" s="49"/>
      <c r="S134" s="50"/>
      <c r="T134" s="51"/>
      <c r="U134" s="51"/>
      <c r="V134" s="4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E134" s="201"/>
      <c r="BF134" s="201"/>
      <c r="BG134" s="201"/>
      <c r="BH134" s="201"/>
      <c r="BI134" s="201"/>
      <c r="BJ134" s="201"/>
      <c r="BK134" s="201"/>
    </row>
    <row r="135" spans="1:63" ht="15.75" customHeight="1" x14ac:dyDescent="0.25">
      <c r="A135" s="504" t="s">
        <v>105</v>
      </c>
      <c r="B135" s="510"/>
      <c r="C135" s="511"/>
      <c r="D135" s="54">
        <v>100</v>
      </c>
      <c r="E135" s="49">
        <v>100</v>
      </c>
      <c r="F135" s="50">
        <v>0.4</v>
      </c>
      <c r="G135" s="51">
        <v>0.4</v>
      </c>
      <c r="H135" s="51">
        <v>9.8000000000000007</v>
      </c>
      <c r="I135" s="52">
        <v>44</v>
      </c>
      <c r="J135" s="178">
        <v>3.3000000000000002E-2</v>
      </c>
      <c r="K135" s="179"/>
      <c r="L135" s="179">
        <v>20</v>
      </c>
      <c r="M135" s="179">
        <v>8.4</v>
      </c>
      <c r="N135" s="179">
        <v>29.4</v>
      </c>
      <c r="O135" s="179">
        <v>5.9</v>
      </c>
      <c r="P135" s="180">
        <v>29.4</v>
      </c>
      <c r="Q135" s="44">
        <v>100</v>
      </c>
      <c r="R135" s="49">
        <v>100</v>
      </c>
      <c r="S135" s="50">
        <v>0.4</v>
      </c>
      <c r="T135" s="51">
        <v>0.4</v>
      </c>
      <c r="U135" s="51">
        <v>9.8000000000000007</v>
      </c>
      <c r="V135" s="49">
        <v>44</v>
      </c>
      <c r="W135" s="511" t="s">
        <v>105</v>
      </c>
      <c r="X135" s="511"/>
      <c r="Y135" s="511"/>
      <c r="Z135" s="38">
        <v>100</v>
      </c>
      <c r="AA135" s="51">
        <v>100</v>
      </c>
      <c r="AB135" s="51">
        <v>26</v>
      </c>
      <c r="AC135" s="51">
        <v>278</v>
      </c>
      <c r="AD135" s="51">
        <v>16</v>
      </c>
      <c r="AE135" s="51">
        <v>9</v>
      </c>
      <c r="AF135" s="51">
        <v>11</v>
      </c>
      <c r="AG135" s="51">
        <v>2.2000000000000002</v>
      </c>
      <c r="AH135" s="51"/>
      <c r="AI135" s="51">
        <v>30</v>
      </c>
      <c r="AJ135" s="51">
        <v>0.2</v>
      </c>
      <c r="AK135" s="51">
        <v>0.03</v>
      </c>
      <c r="AL135" s="51">
        <v>0.02</v>
      </c>
      <c r="AM135" s="51">
        <v>0.3</v>
      </c>
      <c r="AN135" s="51">
        <v>10</v>
      </c>
      <c r="AO135" s="38">
        <v>100</v>
      </c>
      <c r="AP135" s="51">
        <v>100</v>
      </c>
      <c r="AQ135" s="51">
        <v>26</v>
      </c>
      <c r="AR135" s="51">
        <v>278</v>
      </c>
      <c r="AS135" s="51">
        <v>16</v>
      </c>
      <c r="AT135" s="51">
        <v>9</v>
      </c>
      <c r="AU135" s="51">
        <v>11</v>
      </c>
      <c r="AV135" s="51">
        <v>2.2000000000000002</v>
      </c>
      <c r="AW135" s="51"/>
      <c r="AX135" s="51">
        <v>30</v>
      </c>
      <c r="AY135" s="51">
        <v>0.2</v>
      </c>
      <c r="AZ135" s="51">
        <v>0.03</v>
      </c>
      <c r="BA135" s="51">
        <v>0.02</v>
      </c>
      <c r="BB135" s="51">
        <v>0.3</v>
      </c>
      <c r="BC135" s="51">
        <v>10</v>
      </c>
      <c r="BE135" s="178">
        <v>3.3000000000000002E-2</v>
      </c>
      <c r="BF135" s="179"/>
      <c r="BG135" s="179">
        <v>20</v>
      </c>
      <c r="BH135" s="179">
        <v>8.4</v>
      </c>
      <c r="BI135" s="179">
        <v>29.4</v>
      </c>
      <c r="BJ135" s="179">
        <v>5.9</v>
      </c>
      <c r="BK135" s="180">
        <v>29.4</v>
      </c>
    </row>
    <row r="136" spans="1:63" ht="15.75" customHeight="1" x14ac:dyDescent="0.25">
      <c r="A136" s="517" t="s">
        <v>146</v>
      </c>
      <c r="B136" s="517"/>
      <c r="C136" s="517"/>
      <c r="D136" s="61"/>
      <c r="E136" s="62">
        <f>SUM(E115+E122+E126+E135)</f>
        <v>435</v>
      </c>
      <c r="F136" s="76">
        <f>SUM(F121:F135)</f>
        <v>10.08</v>
      </c>
      <c r="G136" s="76">
        <f t="shared" ref="G136:P136" si="10">SUM(G121:G135)</f>
        <v>18.759999999999998</v>
      </c>
      <c r="H136" s="76">
        <f t="shared" si="10"/>
        <v>60.86</v>
      </c>
      <c r="I136" s="76">
        <f t="shared" si="10"/>
        <v>452</v>
      </c>
      <c r="J136" s="76">
        <f t="shared" si="10"/>
        <v>0.123</v>
      </c>
      <c r="K136" s="76">
        <f t="shared" si="10"/>
        <v>21.19</v>
      </c>
      <c r="L136" s="76">
        <f t="shared" si="10"/>
        <v>89.35</v>
      </c>
      <c r="M136" s="76">
        <f t="shared" si="10"/>
        <v>277.89999999999998</v>
      </c>
      <c r="N136" s="76">
        <f t="shared" si="10"/>
        <v>237.2</v>
      </c>
      <c r="O136" s="76">
        <f t="shared" si="10"/>
        <v>32.42</v>
      </c>
      <c r="P136" s="76">
        <f t="shared" si="10"/>
        <v>30.299999999999997</v>
      </c>
      <c r="Q136" s="76"/>
      <c r="R136" s="62">
        <f>SUM(R115+R122+R126+R135)</f>
        <v>515</v>
      </c>
      <c r="S136" s="76">
        <f t="shared" ref="S136:BK136" si="11">SUM(S121:S135)</f>
        <v>11.620000000000001</v>
      </c>
      <c r="T136" s="76">
        <f t="shared" si="11"/>
        <v>21.59</v>
      </c>
      <c r="U136" s="76">
        <f t="shared" si="11"/>
        <v>72.23</v>
      </c>
      <c r="V136" s="76">
        <f t="shared" si="11"/>
        <v>529</v>
      </c>
      <c r="W136" s="76">
        <f t="shared" si="11"/>
        <v>0</v>
      </c>
      <c r="X136" s="76">
        <f t="shared" si="11"/>
        <v>0</v>
      </c>
      <c r="Y136" s="76">
        <f t="shared" si="11"/>
        <v>0</v>
      </c>
      <c r="Z136" s="76">
        <f t="shared" si="11"/>
        <v>307</v>
      </c>
      <c r="AA136" s="76">
        <f t="shared" si="11"/>
        <v>497</v>
      </c>
      <c r="AB136" s="76">
        <f t="shared" si="11"/>
        <v>26</v>
      </c>
      <c r="AC136" s="76">
        <f t="shared" si="11"/>
        <v>278</v>
      </c>
      <c r="AD136" s="76">
        <f t="shared" si="11"/>
        <v>16</v>
      </c>
      <c r="AE136" s="76">
        <f t="shared" si="11"/>
        <v>9</v>
      </c>
      <c r="AF136" s="76">
        <f t="shared" si="11"/>
        <v>11</v>
      </c>
      <c r="AG136" s="76">
        <f t="shared" si="11"/>
        <v>2.2000000000000002</v>
      </c>
      <c r="AH136" s="76">
        <f t="shared" si="11"/>
        <v>0</v>
      </c>
      <c r="AI136" s="76">
        <f t="shared" si="11"/>
        <v>30</v>
      </c>
      <c r="AJ136" s="76">
        <f t="shared" si="11"/>
        <v>0.2</v>
      </c>
      <c r="AK136" s="76">
        <f t="shared" si="11"/>
        <v>0.03</v>
      </c>
      <c r="AL136" s="76">
        <f t="shared" si="11"/>
        <v>0.02</v>
      </c>
      <c r="AM136" s="76">
        <f t="shared" si="11"/>
        <v>0.3</v>
      </c>
      <c r="AN136" s="76">
        <f t="shared" si="11"/>
        <v>10</v>
      </c>
      <c r="AO136" s="76">
        <f t="shared" si="11"/>
        <v>341</v>
      </c>
      <c r="AP136" s="76">
        <f t="shared" si="11"/>
        <v>561</v>
      </c>
      <c r="AQ136" s="76">
        <f t="shared" si="11"/>
        <v>26</v>
      </c>
      <c r="AR136" s="76">
        <f t="shared" si="11"/>
        <v>278</v>
      </c>
      <c r="AS136" s="76">
        <f t="shared" si="11"/>
        <v>16</v>
      </c>
      <c r="AT136" s="76">
        <f t="shared" si="11"/>
        <v>9</v>
      </c>
      <c r="AU136" s="76">
        <f t="shared" si="11"/>
        <v>11</v>
      </c>
      <c r="AV136" s="76">
        <f t="shared" si="11"/>
        <v>2.2000000000000002</v>
      </c>
      <c r="AW136" s="76">
        <f t="shared" si="11"/>
        <v>0</v>
      </c>
      <c r="AX136" s="76">
        <f t="shared" si="11"/>
        <v>30</v>
      </c>
      <c r="AY136" s="76">
        <f t="shared" si="11"/>
        <v>0.2</v>
      </c>
      <c r="AZ136" s="76">
        <f t="shared" si="11"/>
        <v>0.03</v>
      </c>
      <c r="BA136" s="76">
        <f t="shared" si="11"/>
        <v>0.02</v>
      </c>
      <c r="BB136" s="76">
        <f t="shared" si="11"/>
        <v>0.3</v>
      </c>
      <c r="BC136" s="76">
        <f t="shared" si="11"/>
        <v>10</v>
      </c>
      <c r="BD136" s="76">
        <f t="shared" si="11"/>
        <v>0</v>
      </c>
      <c r="BE136" s="76">
        <f t="shared" si="11"/>
        <v>0.123</v>
      </c>
      <c r="BF136" s="76">
        <f t="shared" si="11"/>
        <v>21.2</v>
      </c>
      <c r="BG136" s="76">
        <f t="shared" si="11"/>
        <v>89.35</v>
      </c>
      <c r="BH136" s="76">
        <f t="shared" si="11"/>
        <v>280.89999999999998</v>
      </c>
      <c r="BI136" s="76">
        <f t="shared" si="11"/>
        <v>238.1</v>
      </c>
      <c r="BJ136" s="76">
        <f t="shared" si="11"/>
        <v>32.82</v>
      </c>
      <c r="BK136" s="76">
        <f t="shared" si="11"/>
        <v>30.299999999999997</v>
      </c>
    </row>
    <row r="137" spans="1:63" ht="15.75" customHeight="1" x14ac:dyDescent="0.25">
      <c r="A137" s="533" t="s">
        <v>16</v>
      </c>
      <c r="B137" s="533"/>
      <c r="C137" s="533"/>
      <c r="D137" s="54"/>
      <c r="E137" s="47"/>
      <c r="F137" s="44"/>
      <c r="G137" s="38"/>
      <c r="H137" s="38"/>
      <c r="I137" s="45"/>
      <c r="J137" s="200"/>
      <c r="K137" s="200"/>
      <c r="L137" s="200"/>
      <c r="M137" s="200"/>
      <c r="N137" s="200"/>
      <c r="O137" s="200"/>
      <c r="P137" s="200"/>
      <c r="Q137" s="44"/>
      <c r="R137" s="47"/>
      <c r="S137" s="85"/>
      <c r="T137" s="37"/>
      <c r="U137" s="37"/>
      <c r="V137" s="84"/>
      <c r="W137" s="511" t="s">
        <v>16</v>
      </c>
      <c r="X137" s="511"/>
      <c r="Y137" s="511"/>
      <c r="Z137" s="38"/>
      <c r="AA137" s="38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8"/>
      <c r="AP137" s="38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E137" s="200"/>
      <c r="BF137" s="200"/>
      <c r="BG137" s="200"/>
      <c r="BH137" s="200"/>
      <c r="BI137" s="200"/>
      <c r="BJ137" s="200"/>
      <c r="BK137" s="200"/>
    </row>
    <row r="138" spans="1:63" ht="15.75" customHeight="1" x14ac:dyDescent="0.25">
      <c r="A138" s="504" t="s">
        <v>244</v>
      </c>
      <c r="B138" s="504"/>
      <c r="C138" s="504"/>
      <c r="D138" s="54"/>
      <c r="E138" s="49">
        <v>150</v>
      </c>
      <c r="F138" s="44"/>
      <c r="G138" s="38"/>
      <c r="H138" s="38"/>
      <c r="I138" s="45"/>
      <c r="J138" s="200"/>
      <c r="K138" s="200"/>
      <c r="L138" s="200"/>
      <c r="M138" s="200"/>
      <c r="N138" s="200"/>
      <c r="O138" s="200"/>
      <c r="P138" s="200"/>
      <c r="Q138" s="44"/>
      <c r="R138" s="49">
        <v>250</v>
      </c>
      <c r="S138" s="44"/>
      <c r="T138" s="38"/>
      <c r="U138" s="38"/>
      <c r="V138" s="47"/>
      <c r="W138" s="511" t="s">
        <v>135</v>
      </c>
      <c r="X138" s="511"/>
      <c r="Y138" s="511"/>
      <c r="Z138" s="38"/>
      <c r="AA138" s="51">
        <v>150</v>
      </c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51">
        <v>250</v>
      </c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E138" s="200"/>
      <c r="BF138" s="200"/>
      <c r="BG138" s="200"/>
      <c r="BH138" s="200"/>
      <c r="BI138" s="200"/>
      <c r="BJ138" s="200"/>
      <c r="BK138" s="200"/>
    </row>
    <row r="139" spans="1:63" ht="15.75" customHeight="1" x14ac:dyDescent="0.25">
      <c r="A139" s="504" t="s">
        <v>141</v>
      </c>
      <c r="B139" s="504"/>
      <c r="C139" s="504"/>
      <c r="D139" s="90"/>
      <c r="E139" s="49"/>
      <c r="F139" s="44"/>
      <c r="G139" s="38"/>
      <c r="H139" s="38"/>
      <c r="I139" s="45"/>
      <c r="J139" s="200"/>
      <c r="K139" s="200"/>
      <c r="L139" s="200"/>
      <c r="M139" s="200"/>
      <c r="N139" s="200"/>
      <c r="O139" s="200"/>
      <c r="P139" s="200"/>
      <c r="Q139" s="44"/>
      <c r="R139" s="49"/>
      <c r="S139" s="44"/>
      <c r="T139" s="38"/>
      <c r="U139" s="38"/>
      <c r="V139" s="47"/>
      <c r="W139" s="511" t="s">
        <v>141</v>
      </c>
      <c r="X139" s="511"/>
      <c r="Y139" s="511"/>
      <c r="Z139" s="36"/>
      <c r="AA139" s="51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51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E139" s="200"/>
      <c r="BF139" s="200"/>
      <c r="BG139" s="200"/>
      <c r="BH139" s="200"/>
      <c r="BI139" s="200"/>
      <c r="BJ139" s="200"/>
      <c r="BK139" s="200"/>
    </row>
    <row r="140" spans="1:63" ht="15.75" customHeight="1" x14ac:dyDescent="0.25">
      <c r="A140" s="512" t="s">
        <v>63</v>
      </c>
      <c r="B140" s="512"/>
      <c r="C140" s="512"/>
      <c r="D140" s="67" t="s">
        <v>94</v>
      </c>
      <c r="E140" s="47">
        <v>45</v>
      </c>
      <c r="F140" s="44"/>
      <c r="G140" s="38"/>
      <c r="H140" s="38"/>
      <c r="I140" s="45"/>
      <c r="J140" s="200"/>
      <c r="K140" s="200"/>
      <c r="L140" s="200"/>
      <c r="M140" s="200"/>
      <c r="N140" s="200"/>
      <c r="O140" s="200"/>
      <c r="P140" s="200"/>
      <c r="Q140" s="186" t="s">
        <v>119</v>
      </c>
      <c r="R140" s="47">
        <v>75</v>
      </c>
      <c r="S140" s="44"/>
      <c r="T140" s="38"/>
      <c r="U140" s="38"/>
      <c r="V140" s="47"/>
      <c r="W140" s="513" t="s">
        <v>63</v>
      </c>
      <c r="X140" s="513"/>
      <c r="Y140" s="513"/>
      <c r="Z140" s="91" t="s">
        <v>94</v>
      </c>
      <c r="AA140" s="38">
        <v>45</v>
      </c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91" t="s">
        <v>119</v>
      </c>
      <c r="AP140" s="38">
        <v>75</v>
      </c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E140" s="200"/>
      <c r="BF140" s="200"/>
      <c r="BG140" s="200"/>
      <c r="BH140" s="200"/>
      <c r="BI140" s="200"/>
      <c r="BJ140" s="200"/>
      <c r="BK140" s="200"/>
    </row>
    <row r="141" spans="1:63" ht="15.75" customHeight="1" x14ac:dyDescent="0.25">
      <c r="A141" s="512" t="s">
        <v>32</v>
      </c>
      <c r="B141" s="512"/>
      <c r="C141" s="512"/>
      <c r="D141" s="54">
        <v>6</v>
      </c>
      <c r="E141" s="47">
        <v>6</v>
      </c>
      <c r="F141" s="44"/>
      <c r="G141" s="38"/>
      <c r="H141" s="38"/>
      <c r="I141" s="45"/>
      <c r="J141" s="200"/>
      <c r="K141" s="200"/>
      <c r="L141" s="200"/>
      <c r="M141" s="200"/>
      <c r="N141" s="200"/>
      <c r="O141" s="200"/>
      <c r="P141" s="200"/>
      <c r="Q141" s="44">
        <v>10</v>
      </c>
      <c r="R141" s="47">
        <v>10</v>
      </c>
      <c r="S141" s="44"/>
      <c r="T141" s="38"/>
      <c r="U141" s="38"/>
      <c r="V141" s="47"/>
      <c r="W141" s="513" t="s">
        <v>134</v>
      </c>
      <c r="X141" s="513"/>
      <c r="Y141" s="513"/>
      <c r="Z141" s="38">
        <v>6</v>
      </c>
      <c r="AA141" s="38">
        <v>6</v>
      </c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>
        <v>10</v>
      </c>
      <c r="AP141" s="38">
        <v>10</v>
      </c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E141" s="200"/>
      <c r="BF141" s="200"/>
      <c r="BG141" s="200"/>
      <c r="BH141" s="200"/>
      <c r="BI141" s="200"/>
      <c r="BJ141" s="200"/>
      <c r="BK141" s="200"/>
    </row>
    <row r="142" spans="1:63" ht="15.75" customHeight="1" x14ac:dyDescent="0.25">
      <c r="A142" s="512" t="s">
        <v>48</v>
      </c>
      <c r="B142" s="512"/>
      <c r="C142" s="512"/>
      <c r="D142" s="54">
        <v>7.5</v>
      </c>
      <c r="E142" s="47">
        <v>6</v>
      </c>
      <c r="F142" s="44"/>
      <c r="G142" s="38"/>
      <c r="H142" s="38"/>
      <c r="I142" s="45"/>
      <c r="J142" s="200"/>
      <c r="K142" s="200"/>
      <c r="L142" s="200"/>
      <c r="M142" s="200"/>
      <c r="N142" s="200"/>
      <c r="O142" s="200"/>
      <c r="P142" s="200"/>
      <c r="Q142" s="44">
        <v>13</v>
      </c>
      <c r="R142" s="47">
        <v>10</v>
      </c>
      <c r="S142" s="44"/>
      <c r="T142" s="38"/>
      <c r="U142" s="38"/>
      <c r="V142" s="47"/>
      <c r="W142" s="513" t="s">
        <v>48</v>
      </c>
      <c r="X142" s="513"/>
      <c r="Y142" s="513"/>
      <c r="Z142" s="38">
        <v>7.5</v>
      </c>
      <c r="AA142" s="38">
        <v>6</v>
      </c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>
        <v>13</v>
      </c>
      <c r="AP142" s="38">
        <v>10</v>
      </c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E142" s="200"/>
      <c r="BF142" s="200"/>
      <c r="BG142" s="200"/>
      <c r="BH142" s="200"/>
      <c r="BI142" s="200"/>
      <c r="BJ142" s="200"/>
      <c r="BK142" s="200"/>
    </row>
    <row r="143" spans="1:63" ht="15.75" customHeight="1" x14ac:dyDescent="0.25">
      <c r="A143" s="512" t="s">
        <v>18</v>
      </c>
      <c r="B143" s="512"/>
      <c r="C143" s="512"/>
      <c r="D143" s="54">
        <v>7.2</v>
      </c>
      <c r="E143" s="47">
        <v>6</v>
      </c>
      <c r="F143" s="44"/>
      <c r="G143" s="38"/>
      <c r="H143" s="38"/>
      <c r="I143" s="45"/>
      <c r="J143" s="200"/>
      <c r="K143" s="200"/>
      <c r="L143" s="200"/>
      <c r="M143" s="200"/>
      <c r="N143" s="200"/>
      <c r="O143" s="200"/>
      <c r="P143" s="200"/>
      <c r="Q143" s="44">
        <v>12</v>
      </c>
      <c r="R143" s="47">
        <v>10</v>
      </c>
      <c r="S143" s="44"/>
      <c r="T143" s="38"/>
      <c r="U143" s="38"/>
      <c r="V143" s="47"/>
      <c r="W143" s="513" t="s">
        <v>18</v>
      </c>
      <c r="X143" s="513"/>
      <c r="Y143" s="513"/>
      <c r="Z143" s="38">
        <v>7.2</v>
      </c>
      <c r="AA143" s="38">
        <v>6</v>
      </c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>
        <v>12</v>
      </c>
      <c r="AP143" s="38">
        <v>10</v>
      </c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E143" s="200"/>
      <c r="BF143" s="200"/>
      <c r="BG143" s="200"/>
      <c r="BH143" s="200"/>
      <c r="BI143" s="200"/>
      <c r="BJ143" s="200"/>
      <c r="BK143" s="200"/>
    </row>
    <row r="144" spans="1:63" ht="15.75" customHeight="1" x14ac:dyDescent="0.25">
      <c r="A144" s="512" t="s">
        <v>28</v>
      </c>
      <c r="B144" s="512"/>
      <c r="C144" s="512"/>
      <c r="D144" s="54">
        <v>1.5</v>
      </c>
      <c r="E144" s="47">
        <v>1.5</v>
      </c>
      <c r="F144" s="44"/>
      <c r="G144" s="38"/>
      <c r="H144" s="38"/>
      <c r="I144" s="45"/>
      <c r="J144" s="200"/>
      <c r="K144" s="200"/>
      <c r="L144" s="200"/>
      <c r="M144" s="200"/>
      <c r="N144" s="200"/>
      <c r="O144" s="200"/>
      <c r="P144" s="200"/>
      <c r="Q144" s="44">
        <v>2.5</v>
      </c>
      <c r="R144" s="47">
        <v>2.5</v>
      </c>
      <c r="S144" s="44"/>
      <c r="T144" s="38"/>
      <c r="U144" s="38"/>
      <c r="V144" s="47"/>
      <c r="W144" s="513" t="s">
        <v>28</v>
      </c>
      <c r="X144" s="513"/>
      <c r="Y144" s="513"/>
      <c r="Z144" s="38">
        <v>1.5</v>
      </c>
      <c r="AA144" s="38">
        <v>1.5</v>
      </c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>
        <v>2.5</v>
      </c>
      <c r="AP144" s="38">
        <v>2.5</v>
      </c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E144" s="200"/>
      <c r="BF144" s="200"/>
      <c r="BG144" s="200"/>
      <c r="BH144" s="200"/>
      <c r="BI144" s="200"/>
      <c r="BJ144" s="200"/>
      <c r="BK144" s="200"/>
    </row>
    <row r="145" spans="1:63" ht="15.75" customHeight="1" x14ac:dyDescent="0.25">
      <c r="A145" s="512" t="s">
        <v>142</v>
      </c>
      <c r="B145" s="512"/>
      <c r="C145" s="512"/>
      <c r="D145" s="54">
        <v>112.5</v>
      </c>
      <c r="E145" s="47">
        <v>112.5</v>
      </c>
      <c r="F145" s="44"/>
      <c r="G145" s="38"/>
      <c r="H145" s="38"/>
      <c r="I145" s="45"/>
      <c r="J145" s="200"/>
      <c r="K145" s="200"/>
      <c r="L145" s="200"/>
      <c r="M145" s="200"/>
      <c r="N145" s="200"/>
      <c r="O145" s="200"/>
      <c r="P145" s="200"/>
      <c r="Q145" s="44">
        <v>187</v>
      </c>
      <c r="R145" s="47">
        <v>187</v>
      </c>
      <c r="S145" s="44"/>
      <c r="T145" s="38"/>
      <c r="U145" s="38"/>
      <c r="V145" s="47"/>
      <c r="W145" s="513" t="s">
        <v>142</v>
      </c>
      <c r="X145" s="513"/>
      <c r="Y145" s="513"/>
      <c r="Z145" s="38">
        <v>112.5</v>
      </c>
      <c r="AA145" s="38">
        <v>112.5</v>
      </c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>
        <v>187</v>
      </c>
      <c r="AP145" s="38">
        <v>187</v>
      </c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E145" s="200"/>
      <c r="BF145" s="200"/>
      <c r="BG145" s="200"/>
      <c r="BH145" s="200"/>
      <c r="BI145" s="200"/>
      <c r="BJ145" s="200"/>
      <c r="BK145" s="200"/>
    </row>
    <row r="146" spans="1:63" ht="15.75" customHeight="1" x14ac:dyDescent="0.3">
      <c r="A146" s="504"/>
      <c r="B146" s="504"/>
      <c r="C146" s="504"/>
      <c r="D146" s="54"/>
      <c r="E146" s="47"/>
      <c r="F146" s="50">
        <v>1.61</v>
      </c>
      <c r="G146" s="51">
        <v>1.7</v>
      </c>
      <c r="H146" s="51">
        <v>10.28</v>
      </c>
      <c r="I146" s="213">
        <v>72.849999999999994</v>
      </c>
      <c r="J146" s="178">
        <v>0.85</v>
      </c>
      <c r="K146" s="179">
        <v>6.1</v>
      </c>
      <c r="L146" s="179">
        <v>4.5999999999999996</v>
      </c>
      <c r="M146" s="179">
        <v>20.56</v>
      </c>
      <c r="N146" s="179">
        <v>54.36</v>
      </c>
      <c r="O146" s="179">
        <v>20.85</v>
      </c>
      <c r="P146" s="180">
        <v>0.78</v>
      </c>
      <c r="Q146" s="54"/>
      <c r="R146" s="47"/>
      <c r="S146" s="50">
        <v>2.68</v>
      </c>
      <c r="T146" s="51">
        <v>2.83</v>
      </c>
      <c r="U146" s="51">
        <v>17.14</v>
      </c>
      <c r="V146" s="49">
        <v>114.89</v>
      </c>
      <c r="W146" s="511"/>
      <c r="X146" s="511"/>
      <c r="Y146" s="511"/>
      <c r="Z146" s="38"/>
      <c r="AA146" s="38"/>
      <c r="AB146" s="51">
        <v>62.05</v>
      </c>
      <c r="AC146" s="51">
        <v>288.79000000000002</v>
      </c>
      <c r="AD146" s="51">
        <v>14.7</v>
      </c>
      <c r="AE146" s="51">
        <v>16.2</v>
      </c>
      <c r="AF146" s="51">
        <v>39.99</v>
      </c>
      <c r="AG146" s="51">
        <v>0.65</v>
      </c>
      <c r="AH146" s="51"/>
      <c r="AI146" s="51">
        <v>729</v>
      </c>
      <c r="AJ146" s="51">
        <v>0.84</v>
      </c>
      <c r="AK146" s="51">
        <v>6.7000000000000004E-2</v>
      </c>
      <c r="AL146" s="51">
        <v>3.6999999999999998E-2</v>
      </c>
      <c r="AM146" s="51">
        <v>0.71</v>
      </c>
      <c r="AN146" s="51">
        <v>4.95</v>
      </c>
      <c r="AO146" s="38"/>
      <c r="AP146" s="38"/>
      <c r="AQ146" s="51">
        <v>103.42</v>
      </c>
      <c r="AR146" s="51">
        <v>481.32</v>
      </c>
      <c r="AS146" s="51">
        <v>24.6</v>
      </c>
      <c r="AT146" s="51">
        <v>27</v>
      </c>
      <c r="AU146" s="51">
        <v>66.650000000000006</v>
      </c>
      <c r="AV146" s="51">
        <v>1.08</v>
      </c>
      <c r="AW146" s="51"/>
      <c r="AX146" s="51">
        <v>1215</v>
      </c>
      <c r="AY146" s="51">
        <v>1.415</v>
      </c>
      <c r="AZ146" s="51">
        <v>0.115</v>
      </c>
      <c r="BA146" s="51">
        <v>6.2E-2</v>
      </c>
      <c r="BB146" s="51">
        <v>1.1819999999999999</v>
      </c>
      <c r="BC146" s="51">
        <v>8.25</v>
      </c>
      <c r="BE146" s="178">
        <v>0.09</v>
      </c>
      <c r="BF146" s="179">
        <v>6.6</v>
      </c>
      <c r="BG146" s="179">
        <v>5</v>
      </c>
      <c r="BH146" s="179">
        <v>21.38</v>
      </c>
      <c r="BI146" s="179">
        <v>56.62</v>
      </c>
      <c r="BJ146" s="179">
        <v>21.58</v>
      </c>
      <c r="BK146" s="180">
        <v>0.88</v>
      </c>
    </row>
    <row r="147" spans="1:63" ht="17.25" customHeight="1" x14ac:dyDescent="0.25">
      <c r="A147" s="554" t="s">
        <v>180</v>
      </c>
      <c r="B147" s="554"/>
      <c r="C147" s="554"/>
      <c r="D147" s="54" t="s">
        <v>181</v>
      </c>
      <c r="E147" s="49">
        <v>180</v>
      </c>
      <c r="F147" s="44"/>
      <c r="G147" s="38"/>
      <c r="H147" s="38"/>
      <c r="I147" s="45"/>
      <c r="J147" s="200"/>
      <c r="K147" s="200"/>
      <c r="L147" s="200"/>
      <c r="M147" s="200"/>
      <c r="N147" s="200"/>
      <c r="O147" s="200"/>
      <c r="P147" s="200"/>
      <c r="Q147" s="44" t="s">
        <v>182</v>
      </c>
      <c r="R147" s="49">
        <v>230</v>
      </c>
      <c r="S147" s="44"/>
      <c r="T147" s="38"/>
      <c r="U147" s="38"/>
      <c r="V147" s="47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E147" s="200"/>
      <c r="BF147" s="200"/>
      <c r="BG147" s="200"/>
      <c r="BH147" s="200"/>
      <c r="BI147" s="200"/>
      <c r="BJ147" s="200"/>
      <c r="BK147" s="200"/>
    </row>
    <row r="148" spans="1:63" ht="16.5" customHeight="1" x14ac:dyDescent="0.25">
      <c r="A148" s="560" t="s">
        <v>120</v>
      </c>
      <c r="B148" s="560"/>
      <c r="C148" s="560"/>
      <c r="D148" s="54">
        <v>93</v>
      </c>
      <c r="E148" s="47">
        <v>69</v>
      </c>
      <c r="F148" s="44"/>
      <c r="G148" s="38"/>
      <c r="H148" s="38"/>
      <c r="I148" s="45"/>
      <c r="J148" s="200"/>
      <c r="K148" s="200"/>
      <c r="L148" s="200"/>
      <c r="M148" s="200"/>
      <c r="N148" s="200"/>
      <c r="O148" s="200"/>
      <c r="P148" s="200"/>
      <c r="Q148" s="44">
        <v>124</v>
      </c>
      <c r="R148" s="47">
        <v>92</v>
      </c>
      <c r="S148" s="44"/>
      <c r="T148" s="38"/>
      <c r="U148" s="38"/>
      <c r="V148" s="47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E148" s="200"/>
      <c r="BF148" s="200"/>
      <c r="BG148" s="200"/>
      <c r="BH148" s="200"/>
      <c r="BI148" s="200"/>
      <c r="BJ148" s="200"/>
      <c r="BK148" s="200"/>
    </row>
    <row r="149" spans="1:63" ht="16.5" customHeight="1" x14ac:dyDescent="0.25">
      <c r="A149" s="560" t="s">
        <v>288</v>
      </c>
      <c r="B149" s="560"/>
      <c r="C149" s="560"/>
      <c r="D149" s="54">
        <v>45</v>
      </c>
      <c r="E149" s="47">
        <v>44</v>
      </c>
      <c r="F149" s="44"/>
      <c r="G149" s="38"/>
      <c r="H149" s="38"/>
      <c r="I149" s="45"/>
      <c r="J149" s="200"/>
      <c r="K149" s="200"/>
      <c r="L149" s="200"/>
      <c r="M149" s="200"/>
      <c r="N149" s="200"/>
      <c r="O149" s="200"/>
      <c r="P149" s="200"/>
      <c r="Q149" s="44">
        <v>57</v>
      </c>
      <c r="R149" s="47">
        <v>56</v>
      </c>
      <c r="S149" s="44"/>
      <c r="T149" s="38"/>
      <c r="U149" s="38"/>
      <c r="V149" s="47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E149" s="200"/>
      <c r="BF149" s="200"/>
      <c r="BG149" s="200"/>
      <c r="BH149" s="200"/>
      <c r="BI149" s="200"/>
      <c r="BJ149" s="200"/>
      <c r="BK149" s="200"/>
    </row>
    <row r="150" spans="1:63" ht="15.75" customHeight="1" x14ac:dyDescent="0.25">
      <c r="A150" s="560" t="s">
        <v>63</v>
      </c>
      <c r="B150" s="560"/>
      <c r="C150" s="560"/>
      <c r="D150" s="54">
        <v>103</v>
      </c>
      <c r="E150" s="47">
        <v>77</v>
      </c>
      <c r="F150" s="44"/>
      <c r="G150" s="38"/>
      <c r="H150" s="38"/>
      <c r="I150" s="45"/>
      <c r="J150" s="200"/>
      <c r="K150" s="200"/>
      <c r="L150" s="200"/>
      <c r="M150" s="200"/>
      <c r="N150" s="200"/>
      <c r="O150" s="200"/>
      <c r="P150" s="200"/>
      <c r="Q150" s="44">
        <v>129</v>
      </c>
      <c r="R150" s="47">
        <v>97</v>
      </c>
      <c r="S150" s="44"/>
      <c r="T150" s="38"/>
      <c r="U150" s="38"/>
      <c r="V150" s="47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E150" s="200"/>
      <c r="BF150" s="200"/>
      <c r="BG150" s="200"/>
      <c r="BH150" s="200"/>
      <c r="BI150" s="200"/>
      <c r="BJ150" s="200"/>
      <c r="BK150" s="200"/>
    </row>
    <row r="151" spans="1:63" ht="15.75" customHeight="1" x14ac:dyDescent="0.25">
      <c r="A151" s="445" t="s">
        <v>254</v>
      </c>
      <c r="B151" s="453"/>
      <c r="C151" s="448"/>
      <c r="D151" s="54">
        <v>2</v>
      </c>
      <c r="E151" s="47">
        <v>2</v>
      </c>
      <c r="F151" s="44"/>
      <c r="G151" s="38"/>
      <c r="H151" s="38"/>
      <c r="I151" s="45"/>
      <c r="J151" s="200"/>
      <c r="K151" s="200"/>
      <c r="L151" s="200"/>
      <c r="M151" s="200"/>
      <c r="N151" s="200"/>
      <c r="O151" s="200"/>
      <c r="P151" s="200"/>
      <c r="Q151" s="44">
        <v>3</v>
      </c>
      <c r="R151" s="47">
        <v>3</v>
      </c>
      <c r="S151" s="44"/>
      <c r="T151" s="38"/>
      <c r="U151" s="38"/>
      <c r="V151" s="47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E151" s="200"/>
      <c r="BF151" s="200"/>
      <c r="BG151" s="200"/>
      <c r="BH151" s="200"/>
      <c r="BI151" s="200"/>
      <c r="BJ151" s="200"/>
      <c r="BK151" s="200"/>
    </row>
    <row r="152" spans="1:63" ht="15.75" customHeight="1" x14ac:dyDescent="0.25">
      <c r="A152" s="560" t="s">
        <v>48</v>
      </c>
      <c r="B152" s="560"/>
      <c r="C152" s="560"/>
      <c r="D152" s="54">
        <v>40</v>
      </c>
      <c r="E152" s="47">
        <v>32</v>
      </c>
      <c r="F152" s="44"/>
      <c r="G152" s="38"/>
      <c r="H152" s="38"/>
      <c r="I152" s="45"/>
      <c r="J152" s="200"/>
      <c r="K152" s="200"/>
      <c r="L152" s="200"/>
      <c r="M152" s="200"/>
      <c r="N152" s="200"/>
      <c r="O152" s="200"/>
      <c r="P152" s="200"/>
      <c r="Q152" s="44">
        <v>50</v>
      </c>
      <c r="R152" s="47">
        <v>40</v>
      </c>
      <c r="S152" s="44"/>
      <c r="T152" s="38"/>
      <c r="U152" s="38"/>
      <c r="V152" s="47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E152" s="200"/>
      <c r="BF152" s="200"/>
      <c r="BG152" s="200"/>
      <c r="BH152" s="200"/>
      <c r="BI152" s="200"/>
      <c r="BJ152" s="200"/>
      <c r="BK152" s="200"/>
    </row>
    <row r="153" spans="1:63" ht="15.75" customHeight="1" x14ac:dyDescent="0.25">
      <c r="A153" s="560" t="s">
        <v>18</v>
      </c>
      <c r="B153" s="560"/>
      <c r="C153" s="560"/>
      <c r="D153" s="54">
        <v>22</v>
      </c>
      <c r="E153" s="47">
        <v>18</v>
      </c>
      <c r="F153" s="44"/>
      <c r="G153" s="38"/>
      <c r="H153" s="38"/>
      <c r="I153" s="45"/>
      <c r="J153" s="200"/>
      <c r="K153" s="200"/>
      <c r="L153" s="200"/>
      <c r="M153" s="200"/>
      <c r="N153" s="200"/>
      <c r="O153" s="200"/>
      <c r="P153" s="200"/>
      <c r="Q153" s="44">
        <v>28</v>
      </c>
      <c r="R153" s="47">
        <v>23</v>
      </c>
      <c r="S153" s="44"/>
      <c r="T153" s="38"/>
      <c r="U153" s="38"/>
      <c r="V153" s="47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E153" s="200"/>
      <c r="BF153" s="200"/>
      <c r="BG153" s="200"/>
      <c r="BH153" s="200"/>
      <c r="BI153" s="200"/>
      <c r="BJ153" s="200"/>
      <c r="BK153" s="200"/>
    </row>
    <row r="154" spans="1:63" ht="15.75" customHeight="1" x14ac:dyDescent="0.25">
      <c r="A154" s="560" t="s">
        <v>128</v>
      </c>
      <c r="B154" s="560"/>
      <c r="C154" s="560"/>
      <c r="D154" s="54">
        <v>8</v>
      </c>
      <c r="E154" s="47">
        <v>5</v>
      </c>
      <c r="F154" s="44"/>
      <c r="G154" s="38"/>
      <c r="H154" s="38"/>
      <c r="I154" s="45"/>
      <c r="J154" s="200"/>
      <c r="K154" s="200"/>
      <c r="L154" s="200"/>
      <c r="M154" s="200"/>
      <c r="N154" s="200"/>
      <c r="O154" s="200"/>
      <c r="P154" s="200"/>
      <c r="Q154" s="44">
        <v>10</v>
      </c>
      <c r="R154" s="47">
        <v>6</v>
      </c>
      <c r="S154" s="44"/>
      <c r="T154" s="38"/>
      <c r="U154" s="38"/>
      <c r="V154" s="47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E154" s="200"/>
      <c r="BF154" s="200"/>
      <c r="BG154" s="200"/>
      <c r="BH154" s="200"/>
      <c r="BI154" s="200"/>
      <c r="BJ154" s="200"/>
      <c r="BK154" s="200"/>
    </row>
    <row r="155" spans="1:63" ht="15.75" customHeight="1" x14ac:dyDescent="0.25">
      <c r="A155" s="554" t="s">
        <v>162</v>
      </c>
      <c r="B155" s="554"/>
      <c r="C155" s="554"/>
      <c r="D155" s="54"/>
      <c r="E155" s="49">
        <v>30</v>
      </c>
      <c r="F155" s="44"/>
      <c r="G155" s="38"/>
      <c r="H155" s="38"/>
      <c r="I155" s="45"/>
      <c r="J155" s="200"/>
      <c r="K155" s="200"/>
      <c r="L155" s="200"/>
      <c r="M155" s="200"/>
      <c r="N155" s="200"/>
      <c r="O155" s="200"/>
      <c r="P155" s="200"/>
      <c r="Q155" s="44"/>
      <c r="R155" s="49">
        <v>40</v>
      </c>
      <c r="S155" s="44"/>
      <c r="T155" s="38"/>
      <c r="U155" s="38"/>
      <c r="V155" s="47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E155" s="200"/>
      <c r="BF155" s="200"/>
      <c r="BG155" s="200"/>
      <c r="BH155" s="200"/>
      <c r="BI155" s="200"/>
      <c r="BJ155" s="200"/>
      <c r="BK155" s="200"/>
    </row>
    <row r="156" spans="1:63" ht="16.5" customHeight="1" x14ac:dyDescent="0.25">
      <c r="A156" s="620" t="s">
        <v>251</v>
      </c>
      <c r="B156" s="620"/>
      <c r="C156" s="620"/>
      <c r="D156" s="54">
        <v>7.5</v>
      </c>
      <c r="E156" s="47">
        <v>7.5</v>
      </c>
      <c r="F156" s="70"/>
      <c r="G156" s="71"/>
      <c r="H156" s="71"/>
      <c r="I156" s="72"/>
      <c r="J156" s="204"/>
      <c r="K156" s="204"/>
      <c r="L156" s="204"/>
      <c r="M156" s="204"/>
      <c r="N156" s="204"/>
      <c r="O156" s="204"/>
      <c r="P156" s="204"/>
      <c r="Q156" s="44">
        <v>10</v>
      </c>
      <c r="R156" s="47">
        <v>10</v>
      </c>
      <c r="S156" s="70"/>
      <c r="T156" s="71"/>
      <c r="U156" s="71"/>
      <c r="V156" s="97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E156" s="204"/>
      <c r="BF156" s="204"/>
      <c r="BG156" s="204"/>
      <c r="BH156" s="204"/>
      <c r="BI156" s="204"/>
      <c r="BJ156" s="204"/>
      <c r="BK156" s="204"/>
    </row>
    <row r="157" spans="1:63" ht="16.5" customHeight="1" x14ac:dyDescent="0.25">
      <c r="A157" s="620" t="s">
        <v>21</v>
      </c>
      <c r="B157" s="620"/>
      <c r="C157" s="620"/>
      <c r="D157" s="98">
        <v>2.25</v>
      </c>
      <c r="E157" s="99">
        <v>2.25</v>
      </c>
      <c r="F157" s="70"/>
      <c r="G157" s="71"/>
      <c r="H157" s="71"/>
      <c r="I157" s="72"/>
      <c r="J157" s="204"/>
      <c r="K157" s="204"/>
      <c r="L157" s="204"/>
      <c r="M157" s="204"/>
      <c r="N157" s="204"/>
      <c r="O157" s="204"/>
      <c r="P157" s="204"/>
      <c r="Q157" s="130">
        <v>3</v>
      </c>
      <c r="R157" s="99">
        <v>3</v>
      </c>
      <c r="S157" s="70"/>
      <c r="T157" s="71"/>
      <c r="U157" s="71"/>
      <c r="V157" s="97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E157" s="204"/>
      <c r="BF157" s="204"/>
      <c r="BG157" s="204"/>
      <c r="BH157" s="204"/>
      <c r="BI157" s="204"/>
      <c r="BJ157" s="204"/>
      <c r="BK157" s="204"/>
    </row>
    <row r="158" spans="1:63" ht="16.5" customHeight="1" x14ac:dyDescent="0.25">
      <c r="A158" s="564" t="s">
        <v>61</v>
      </c>
      <c r="B158" s="564"/>
      <c r="C158" s="564"/>
      <c r="D158" s="54">
        <v>22.5</v>
      </c>
      <c r="E158" s="47">
        <v>22.5</v>
      </c>
      <c r="F158" s="100"/>
      <c r="G158" s="101"/>
      <c r="H158" s="101"/>
      <c r="I158" s="102"/>
      <c r="J158" s="205"/>
      <c r="K158" s="205"/>
      <c r="L158" s="205"/>
      <c r="M158" s="205"/>
      <c r="N158" s="205"/>
      <c r="O158" s="205"/>
      <c r="P158" s="205"/>
      <c r="Q158" s="44">
        <v>30</v>
      </c>
      <c r="R158" s="47">
        <v>30</v>
      </c>
      <c r="S158" s="100"/>
      <c r="T158" s="101"/>
      <c r="U158" s="101"/>
      <c r="V158" s="103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E158" s="205"/>
      <c r="BF158" s="205"/>
      <c r="BG158" s="205"/>
      <c r="BH158" s="205"/>
      <c r="BI158" s="205"/>
      <c r="BJ158" s="205"/>
      <c r="BK158" s="205"/>
    </row>
    <row r="159" spans="1:63" ht="15.75" customHeight="1" x14ac:dyDescent="0.25">
      <c r="A159" s="536" t="s">
        <v>7</v>
      </c>
      <c r="B159" s="536"/>
      <c r="C159" s="536"/>
      <c r="D159" s="54">
        <v>3</v>
      </c>
      <c r="E159" s="47">
        <v>3</v>
      </c>
      <c r="F159" s="50"/>
      <c r="G159" s="51"/>
      <c r="H159" s="51"/>
      <c r="I159" s="52"/>
      <c r="J159" s="201"/>
      <c r="K159" s="201"/>
      <c r="L159" s="201"/>
      <c r="M159" s="201"/>
      <c r="N159" s="201"/>
      <c r="O159" s="201"/>
      <c r="P159" s="201"/>
      <c r="Q159" s="44">
        <v>4</v>
      </c>
      <c r="R159" s="47">
        <v>4</v>
      </c>
      <c r="S159" s="50"/>
      <c r="T159" s="51"/>
      <c r="U159" s="51"/>
      <c r="V159" s="4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E159" s="201"/>
      <c r="BF159" s="201"/>
      <c r="BG159" s="201"/>
      <c r="BH159" s="201"/>
      <c r="BI159" s="201"/>
      <c r="BJ159" s="201"/>
      <c r="BK159" s="201"/>
    </row>
    <row r="160" spans="1:63" ht="15.75" customHeight="1" x14ac:dyDescent="0.3">
      <c r="A160" s="560"/>
      <c r="B160" s="560"/>
      <c r="C160" s="560"/>
      <c r="D160" s="54"/>
      <c r="E160" s="47"/>
      <c r="F160" s="50">
        <v>9.09</v>
      </c>
      <c r="G160" s="51">
        <v>6.5</v>
      </c>
      <c r="H160" s="51">
        <v>16.489999999999998</v>
      </c>
      <c r="I160" s="213">
        <v>261</v>
      </c>
      <c r="J160" s="178">
        <v>0.18</v>
      </c>
      <c r="K160" s="179">
        <v>7.34</v>
      </c>
      <c r="L160" s="179">
        <v>22</v>
      </c>
      <c r="M160" s="179">
        <v>39.6</v>
      </c>
      <c r="N160" s="179">
        <v>118.01</v>
      </c>
      <c r="O160" s="179">
        <v>36.700000000000003</v>
      </c>
      <c r="P160" s="180">
        <v>1.45</v>
      </c>
      <c r="Q160" s="54"/>
      <c r="R160" s="47"/>
      <c r="S160" s="50">
        <v>12.08</v>
      </c>
      <c r="T160" s="51">
        <v>8.64</v>
      </c>
      <c r="U160" s="51">
        <v>21.29</v>
      </c>
      <c r="V160" s="49">
        <v>311</v>
      </c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E160" s="178">
        <v>0.24</v>
      </c>
      <c r="BF160" s="179">
        <v>9.44</v>
      </c>
      <c r="BG160" s="179">
        <v>30</v>
      </c>
      <c r="BH160" s="179">
        <v>51.9</v>
      </c>
      <c r="BI160" s="179">
        <v>154.5</v>
      </c>
      <c r="BJ160" s="179">
        <v>48.2</v>
      </c>
      <c r="BK160" s="180">
        <v>1.93</v>
      </c>
    </row>
    <row r="161" spans="1:63" ht="15.75" customHeight="1" x14ac:dyDescent="0.25">
      <c r="A161" s="554" t="s">
        <v>138</v>
      </c>
      <c r="B161" s="554"/>
      <c r="C161" s="554"/>
      <c r="D161" s="54"/>
      <c r="E161" s="49">
        <v>150</v>
      </c>
      <c r="F161" s="44"/>
      <c r="G161" s="38"/>
      <c r="H161" s="38"/>
      <c r="I161" s="270"/>
      <c r="J161" s="175"/>
      <c r="K161" s="176"/>
      <c r="L161" s="176"/>
      <c r="M161" s="176"/>
      <c r="N161" s="176"/>
      <c r="O161" s="176"/>
      <c r="P161" s="177"/>
      <c r="Q161" s="54"/>
      <c r="R161" s="49">
        <v>180</v>
      </c>
      <c r="S161" s="44"/>
      <c r="T161" s="38"/>
      <c r="U161" s="38"/>
      <c r="V161" s="47"/>
      <c r="W161" s="511" t="s">
        <v>138</v>
      </c>
      <c r="X161" s="511"/>
      <c r="Y161" s="511"/>
      <c r="Z161" s="38"/>
      <c r="AA161" s="51">
        <v>150</v>
      </c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51">
        <v>180</v>
      </c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E161" s="175"/>
      <c r="BF161" s="176"/>
      <c r="BG161" s="176"/>
      <c r="BH161" s="176"/>
      <c r="BI161" s="176"/>
      <c r="BJ161" s="176"/>
      <c r="BK161" s="177"/>
    </row>
    <row r="162" spans="1:63" ht="15.75" customHeight="1" x14ac:dyDescent="0.25">
      <c r="A162" s="560" t="s">
        <v>96</v>
      </c>
      <c r="B162" s="560"/>
      <c r="C162" s="560"/>
      <c r="D162" s="54">
        <v>18</v>
      </c>
      <c r="E162" s="47">
        <v>18</v>
      </c>
      <c r="F162" s="44"/>
      <c r="G162" s="38"/>
      <c r="H162" s="38"/>
      <c r="I162" s="270"/>
      <c r="J162" s="175"/>
      <c r="K162" s="176"/>
      <c r="L162" s="176"/>
      <c r="M162" s="176"/>
      <c r="N162" s="176"/>
      <c r="O162" s="176"/>
      <c r="P162" s="177"/>
      <c r="Q162" s="54">
        <v>22</v>
      </c>
      <c r="R162" s="47">
        <v>22</v>
      </c>
      <c r="S162" s="44"/>
      <c r="T162" s="38"/>
      <c r="U162" s="38"/>
      <c r="V162" s="47"/>
      <c r="W162" s="513" t="s">
        <v>96</v>
      </c>
      <c r="X162" s="513"/>
      <c r="Y162" s="513"/>
      <c r="Z162" s="38">
        <v>18</v>
      </c>
      <c r="AA162" s="38">
        <v>18</v>
      </c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>
        <v>22</v>
      </c>
      <c r="AP162" s="38">
        <v>22</v>
      </c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E162" s="175"/>
      <c r="BF162" s="176"/>
      <c r="BG162" s="176"/>
      <c r="BH162" s="176"/>
      <c r="BI162" s="176"/>
      <c r="BJ162" s="176"/>
      <c r="BK162" s="177"/>
    </row>
    <row r="163" spans="1:63" ht="15.75" customHeight="1" x14ac:dyDescent="0.25">
      <c r="A163" s="560" t="s">
        <v>6</v>
      </c>
      <c r="B163" s="560"/>
      <c r="C163" s="560"/>
      <c r="D163" s="54">
        <v>7.5</v>
      </c>
      <c r="E163" s="47">
        <v>7.5</v>
      </c>
      <c r="F163" s="44"/>
      <c r="G163" s="38"/>
      <c r="H163" s="38"/>
      <c r="I163" s="270"/>
      <c r="J163" s="175"/>
      <c r="K163" s="176"/>
      <c r="L163" s="176"/>
      <c r="M163" s="176"/>
      <c r="N163" s="176"/>
      <c r="O163" s="176"/>
      <c r="P163" s="177"/>
      <c r="Q163" s="54">
        <v>10</v>
      </c>
      <c r="R163" s="47">
        <v>10</v>
      </c>
      <c r="S163" s="44"/>
      <c r="T163" s="38"/>
      <c r="U163" s="38"/>
      <c r="V163" s="47"/>
      <c r="W163" s="513" t="s">
        <v>6</v>
      </c>
      <c r="X163" s="513"/>
      <c r="Y163" s="513"/>
      <c r="Z163" s="38">
        <v>7.5</v>
      </c>
      <c r="AA163" s="38">
        <v>7.5</v>
      </c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>
        <v>10</v>
      </c>
      <c r="AP163" s="38">
        <v>10</v>
      </c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E163" s="175"/>
      <c r="BF163" s="176"/>
      <c r="BG163" s="176"/>
      <c r="BH163" s="176"/>
      <c r="BI163" s="176"/>
      <c r="BJ163" s="176"/>
      <c r="BK163" s="177"/>
    </row>
    <row r="164" spans="1:63" ht="15.75" customHeight="1" x14ac:dyDescent="0.3">
      <c r="A164" s="554"/>
      <c r="B164" s="554"/>
      <c r="C164" s="554"/>
      <c r="D164" s="54"/>
      <c r="E164" s="49"/>
      <c r="F164" s="50">
        <v>7.0000000000000007E-2</v>
      </c>
      <c r="G164" s="51">
        <v>0</v>
      </c>
      <c r="H164" s="51">
        <v>16.7</v>
      </c>
      <c r="I164" s="213">
        <v>93.95</v>
      </c>
      <c r="J164" s="178">
        <v>1E-3</v>
      </c>
      <c r="K164" s="179">
        <v>0.06</v>
      </c>
      <c r="L164" s="179"/>
      <c r="M164" s="179">
        <v>7.88</v>
      </c>
      <c r="N164" s="179">
        <v>3.96</v>
      </c>
      <c r="O164" s="179">
        <v>1.01</v>
      </c>
      <c r="P164" s="180">
        <v>0.22</v>
      </c>
      <c r="Q164" s="54"/>
      <c r="R164" s="47"/>
      <c r="S164" s="50">
        <v>0.2</v>
      </c>
      <c r="T164" s="51">
        <v>0.01</v>
      </c>
      <c r="U164" s="51">
        <v>21.94</v>
      </c>
      <c r="V164" s="49">
        <v>125.26</v>
      </c>
      <c r="W164" s="511"/>
      <c r="X164" s="511"/>
      <c r="Y164" s="511"/>
      <c r="Z164" s="38"/>
      <c r="AA164" s="51"/>
      <c r="AB164" s="51">
        <v>0.5</v>
      </c>
      <c r="AC164" s="51">
        <v>20.3</v>
      </c>
      <c r="AD164" s="51">
        <v>7.9</v>
      </c>
      <c r="AE164" s="51">
        <v>1</v>
      </c>
      <c r="AF164" s="51">
        <v>4</v>
      </c>
      <c r="AG164" s="51">
        <v>0.22</v>
      </c>
      <c r="AH164" s="51"/>
      <c r="AI164" s="51"/>
      <c r="AJ164" s="51"/>
      <c r="AK164" s="51">
        <v>2E-3</v>
      </c>
      <c r="AL164" s="51">
        <v>4.0000000000000001E-3</v>
      </c>
      <c r="AM164" s="51">
        <v>1.4E-2</v>
      </c>
      <c r="AN164" s="51">
        <v>0.05</v>
      </c>
      <c r="AO164" s="38"/>
      <c r="AP164" s="38"/>
      <c r="AQ164" s="51">
        <v>0.6</v>
      </c>
      <c r="AR164" s="51">
        <v>24.4</v>
      </c>
      <c r="AS164" s="51">
        <v>9.4</v>
      </c>
      <c r="AT164" s="51">
        <v>1.2</v>
      </c>
      <c r="AU164" s="51">
        <v>4.8</v>
      </c>
      <c r="AV164" s="51">
        <v>0.26</v>
      </c>
      <c r="AW164" s="51"/>
      <c r="AX164" s="51"/>
      <c r="AY164" s="51"/>
      <c r="AZ164" s="51">
        <v>2E-3</v>
      </c>
      <c r="BA164" s="51">
        <v>4.0000000000000001E-3</v>
      </c>
      <c r="BB164" s="51">
        <v>1.7000000000000001E-2</v>
      </c>
      <c r="BC164" s="51">
        <v>7.0000000000000007E-2</v>
      </c>
      <c r="BE164" s="178">
        <v>0.01</v>
      </c>
      <c r="BF164" s="179">
        <v>7.0000000000000007E-2</v>
      </c>
      <c r="BG164" s="179"/>
      <c r="BH164" s="179">
        <v>7.98</v>
      </c>
      <c r="BI164" s="179">
        <v>4.0199999999999996</v>
      </c>
      <c r="BJ164" s="179">
        <v>1.0900000000000001</v>
      </c>
      <c r="BK164" s="179">
        <v>0.26</v>
      </c>
    </row>
    <row r="165" spans="1:63" ht="18.75" customHeight="1" x14ac:dyDescent="0.25">
      <c r="A165" s="498" t="s">
        <v>10</v>
      </c>
      <c r="B165" s="498"/>
      <c r="C165" s="498"/>
      <c r="D165" s="54">
        <v>25</v>
      </c>
      <c r="E165" s="49">
        <v>25</v>
      </c>
      <c r="F165" s="50">
        <v>1.98</v>
      </c>
      <c r="G165" s="51">
        <v>0.25</v>
      </c>
      <c r="H165" s="51">
        <v>12.08</v>
      </c>
      <c r="I165" s="213">
        <v>58.3</v>
      </c>
      <c r="J165" s="178">
        <v>4.4999999999999998E-2</v>
      </c>
      <c r="K165" s="179"/>
      <c r="L165" s="179"/>
      <c r="M165" s="179">
        <v>10</v>
      </c>
      <c r="N165" s="179">
        <v>46.8</v>
      </c>
      <c r="O165" s="179">
        <v>13.2</v>
      </c>
      <c r="P165" s="180">
        <v>1.07</v>
      </c>
      <c r="Q165" s="54">
        <v>30</v>
      </c>
      <c r="R165" s="49">
        <v>30</v>
      </c>
      <c r="S165" s="50">
        <v>2.37</v>
      </c>
      <c r="T165" s="51">
        <v>0.3</v>
      </c>
      <c r="U165" s="51">
        <v>14.49</v>
      </c>
      <c r="V165" s="49">
        <v>70</v>
      </c>
      <c r="W165" s="511" t="s">
        <v>10</v>
      </c>
      <c r="X165" s="511"/>
      <c r="Y165" s="511"/>
      <c r="Z165" s="38">
        <v>30</v>
      </c>
      <c r="AA165" s="51">
        <v>30</v>
      </c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38">
        <v>40</v>
      </c>
      <c r="AP165" s="51">
        <v>40</v>
      </c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E165" s="178">
        <v>5.3999999999999999E-2</v>
      </c>
      <c r="BF165" s="179"/>
      <c r="BG165" s="179"/>
      <c r="BH165" s="179">
        <v>10.5</v>
      </c>
      <c r="BI165" s="179">
        <v>47.4</v>
      </c>
      <c r="BJ165" s="179">
        <v>14.1</v>
      </c>
      <c r="BK165" s="180">
        <v>1.17</v>
      </c>
    </row>
    <row r="166" spans="1:63" ht="15.75" customHeight="1" x14ac:dyDescent="0.25">
      <c r="A166" s="498" t="s">
        <v>23</v>
      </c>
      <c r="B166" s="498"/>
      <c r="C166" s="498"/>
      <c r="D166" s="200">
        <v>30</v>
      </c>
      <c r="E166" s="201">
        <v>30</v>
      </c>
      <c r="F166" s="201">
        <v>2.64</v>
      </c>
      <c r="G166" s="201">
        <v>0.48</v>
      </c>
      <c r="H166" s="201">
        <v>13.36</v>
      </c>
      <c r="I166" s="201">
        <v>70</v>
      </c>
      <c r="J166" s="201">
        <v>5.3999999999999999E-2</v>
      </c>
      <c r="K166" s="201"/>
      <c r="L166" s="201"/>
      <c r="M166" s="201">
        <v>10.5</v>
      </c>
      <c r="N166" s="201">
        <v>47.4</v>
      </c>
      <c r="O166" s="201">
        <v>14.1</v>
      </c>
      <c r="P166" s="201">
        <v>1.17</v>
      </c>
      <c r="Q166" s="200">
        <v>40</v>
      </c>
      <c r="R166" s="201">
        <v>40</v>
      </c>
      <c r="S166" s="201">
        <v>2.98</v>
      </c>
      <c r="T166" s="201">
        <v>0.6</v>
      </c>
      <c r="U166" s="201">
        <v>15.2</v>
      </c>
      <c r="V166" s="201">
        <v>85</v>
      </c>
      <c r="W166" s="498" t="s">
        <v>23</v>
      </c>
      <c r="X166" s="498"/>
      <c r="Y166" s="498"/>
      <c r="Z166" s="200">
        <v>25</v>
      </c>
      <c r="AA166" s="201">
        <v>25</v>
      </c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0">
        <v>30</v>
      </c>
      <c r="AP166" s="201">
        <v>30</v>
      </c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457"/>
      <c r="BE166" s="201">
        <v>0.06</v>
      </c>
      <c r="BF166" s="201"/>
      <c r="BG166" s="201"/>
      <c r="BH166" s="201">
        <v>12.8</v>
      </c>
      <c r="BI166" s="201">
        <v>47.4</v>
      </c>
      <c r="BJ166" s="201">
        <v>14.1</v>
      </c>
      <c r="BK166" s="201">
        <v>1.17</v>
      </c>
    </row>
    <row r="167" spans="1:63" s="77" customFormat="1" ht="15.75" customHeight="1" x14ac:dyDescent="0.25">
      <c r="A167" s="517" t="s">
        <v>147</v>
      </c>
      <c r="B167" s="517"/>
      <c r="C167" s="517"/>
      <c r="D167" s="61"/>
      <c r="E167" s="62">
        <f>SUM(E138+E147+E155+E161+E165+E166)</f>
        <v>565</v>
      </c>
      <c r="F167" s="63">
        <f t="shared" ref="F167:P167" si="12">SUM(F146:F166)</f>
        <v>15.39</v>
      </c>
      <c r="G167" s="63">
        <f t="shared" si="12"/>
        <v>8.93</v>
      </c>
      <c r="H167" s="63">
        <f t="shared" si="12"/>
        <v>68.91</v>
      </c>
      <c r="I167" s="63">
        <f t="shared" si="12"/>
        <v>556.1</v>
      </c>
      <c r="J167" s="63">
        <f t="shared" si="12"/>
        <v>1.1299999999999999</v>
      </c>
      <c r="K167" s="63">
        <f t="shared" si="12"/>
        <v>13.5</v>
      </c>
      <c r="L167" s="63">
        <f t="shared" si="12"/>
        <v>26.6</v>
      </c>
      <c r="M167" s="63">
        <f t="shared" si="12"/>
        <v>88.539999999999992</v>
      </c>
      <c r="N167" s="63">
        <f t="shared" si="12"/>
        <v>270.52999999999997</v>
      </c>
      <c r="O167" s="63">
        <f t="shared" si="12"/>
        <v>85.86</v>
      </c>
      <c r="P167" s="63">
        <f t="shared" si="12"/>
        <v>4.6900000000000004</v>
      </c>
      <c r="Q167" s="187"/>
      <c r="R167" s="62">
        <f>SUM(R138+R147+R155+R161+R165+R166)</f>
        <v>770</v>
      </c>
      <c r="S167" s="63">
        <f>SUM(S146:S166)</f>
        <v>20.309999999999999</v>
      </c>
      <c r="T167" s="63">
        <f>SUM(T146:T166)</f>
        <v>12.38</v>
      </c>
      <c r="U167" s="63">
        <f>SUM(U146:U166)</f>
        <v>90.06</v>
      </c>
      <c r="V167" s="63">
        <f>SUM(V146:V166)</f>
        <v>706.15</v>
      </c>
      <c r="W167" s="679" t="s">
        <v>147</v>
      </c>
      <c r="X167" s="680"/>
      <c r="Y167" s="681"/>
      <c r="Z167" s="64"/>
      <c r="AA167" s="65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5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E167" s="63">
        <f t="shared" ref="BE167:BK167" si="13">SUM(BE146:BE166)</f>
        <v>0.45399999999999996</v>
      </c>
      <c r="BF167" s="63">
        <f t="shared" si="13"/>
        <v>16.11</v>
      </c>
      <c r="BG167" s="63">
        <f t="shared" si="13"/>
        <v>35</v>
      </c>
      <c r="BH167" s="63">
        <f t="shared" si="13"/>
        <v>104.56</v>
      </c>
      <c r="BI167" s="63">
        <f t="shared" si="13"/>
        <v>309.94</v>
      </c>
      <c r="BJ167" s="63">
        <f t="shared" si="13"/>
        <v>99.07</v>
      </c>
      <c r="BK167" s="63">
        <f t="shared" si="13"/>
        <v>5.41</v>
      </c>
    </row>
    <row r="168" spans="1:63" ht="15.75" customHeight="1" x14ac:dyDescent="0.25">
      <c r="A168" s="533" t="s">
        <v>24</v>
      </c>
      <c r="B168" s="533"/>
      <c r="C168" s="533"/>
      <c r="D168" s="54"/>
      <c r="E168" s="47"/>
      <c r="F168" s="44"/>
      <c r="G168" s="38"/>
      <c r="H168" s="38"/>
      <c r="I168" s="45"/>
      <c r="J168" s="200"/>
      <c r="K168" s="200"/>
      <c r="L168" s="200"/>
      <c r="M168" s="200"/>
      <c r="N168" s="200"/>
      <c r="O168" s="200"/>
      <c r="P168" s="200"/>
      <c r="Q168" s="44"/>
      <c r="R168" s="47"/>
      <c r="S168" s="50"/>
      <c r="T168" s="51"/>
      <c r="U168" s="51"/>
      <c r="V168" s="49"/>
      <c r="W168" s="511" t="s">
        <v>24</v>
      </c>
      <c r="X168" s="511"/>
      <c r="Y168" s="511"/>
      <c r="Z168" s="38"/>
      <c r="AA168" s="38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38"/>
      <c r="AP168" s="38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E168" s="200"/>
      <c r="BF168" s="200"/>
      <c r="BG168" s="200"/>
      <c r="BH168" s="200"/>
      <c r="BI168" s="200"/>
      <c r="BJ168" s="200"/>
      <c r="BK168" s="200"/>
    </row>
    <row r="169" spans="1:63" s="1" customFormat="1" x14ac:dyDescent="0.25">
      <c r="A169" s="579" t="s">
        <v>298</v>
      </c>
      <c r="B169" s="579"/>
      <c r="C169" s="579"/>
      <c r="D169" s="7" t="s">
        <v>114</v>
      </c>
      <c r="E169" s="10">
        <v>100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 t="s">
        <v>299</v>
      </c>
      <c r="R169" s="10">
        <v>120</v>
      </c>
      <c r="S169" s="7"/>
      <c r="T169" s="7"/>
      <c r="U169" s="7"/>
      <c r="V169" s="7"/>
      <c r="W169" s="579" t="s">
        <v>177</v>
      </c>
      <c r="X169" s="579"/>
      <c r="Y169" s="579"/>
      <c r="Z169" s="7"/>
      <c r="AA169" s="10" t="s">
        <v>114</v>
      </c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10" t="s">
        <v>114</v>
      </c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29"/>
      <c r="BE169" s="7"/>
      <c r="BF169" s="7"/>
      <c r="BG169" s="7"/>
      <c r="BH169" s="7"/>
      <c r="BI169" s="7"/>
      <c r="BJ169" s="7"/>
      <c r="BK169" s="7"/>
    </row>
    <row r="170" spans="1:63" s="1" customFormat="1" x14ac:dyDescent="0.25">
      <c r="A170" s="579" t="s">
        <v>35</v>
      </c>
      <c r="B170" s="579"/>
      <c r="C170" s="579"/>
      <c r="D170" s="7">
        <v>55.1</v>
      </c>
      <c r="E170" s="7">
        <v>54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>
        <v>67</v>
      </c>
      <c r="R170" s="7">
        <v>64</v>
      </c>
      <c r="S170" s="7"/>
      <c r="T170" s="7"/>
      <c r="U170" s="7"/>
      <c r="V170" s="7"/>
      <c r="W170" s="559" t="s">
        <v>35</v>
      </c>
      <c r="X170" s="559"/>
      <c r="Y170" s="559"/>
      <c r="Z170" s="7">
        <v>56</v>
      </c>
      <c r="AA170" s="7">
        <v>54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>
        <v>56</v>
      </c>
      <c r="AP170" s="7">
        <v>54</v>
      </c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29"/>
      <c r="BE170" s="7"/>
      <c r="BF170" s="7"/>
      <c r="BG170" s="7"/>
      <c r="BH170" s="7"/>
      <c r="BI170" s="7"/>
      <c r="BJ170" s="7"/>
      <c r="BK170" s="7"/>
    </row>
    <row r="171" spans="1:63" s="1" customFormat="1" x14ac:dyDescent="0.25">
      <c r="A171" s="579" t="s">
        <v>33</v>
      </c>
      <c r="B171" s="579"/>
      <c r="C171" s="579"/>
      <c r="D171" s="7">
        <v>6</v>
      </c>
      <c r="E171" s="7">
        <v>6</v>
      </c>
      <c r="F171" s="7"/>
      <c r="G171" s="7"/>
      <c r="H171" s="10"/>
      <c r="I171" s="10"/>
      <c r="J171" s="10"/>
      <c r="K171" s="10"/>
      <c r="L171" s="10"/>
      <c r="M171" s="10"/>
      <c r="N171" s="10"/>
      <c r="O171" s="10"/>
      <c r="P171" s="10"/>
      <c r="Q171" s="7">
        <v>7</v>
      </c>
      <c r="R171" s="7">
        <v>7</v>
      </c>
      <c r="S171" s="7"/>
      <c r="T171" s="7"/>
      <c r="U171" s="10"/>
      <c r="V171" s="10"/>
      <c r="W171" s="559" t="s">
        <v>33</v>
      </c>
      <c r="X171" s="559"/>
      <c r="Y171" s="559"/>
      <c r="Z171" s="7">
        <v>6</v>
      </c>
      <c r="AA171" s="7">
        <v>6</v>
      </c>
      <c r="AB171" s="7"/>
      <c r="AC171" s="10"/>
      <c r="AD171" s="10"/>
      <c r="AE171" s="7"/>
      <c r="AF171" s="7"/>
      <c r="AG171" s="10"/>
      <c r="AH171" s="10"/>
      <c r="AI171" s="7"/>
      <c r="AJ171" s="7"/>
      <c r="AK171" s="10"/>
      <c r="AL171" s="10"/>
      <c r="AM171" s="10"/>
      <c r="AN171" s="10"/>
      <c r="AO171" s="7">
        <v>6</v>
      </c>
      <c r="AP171" s="7">
        <v>6</v>
      </c>
      <c r="AQ171" s="7"/>
      <c r="AR171" s="10"/>
      <c r="AS171" s="10"/>
      <c r="AT171" s="7"/>
      <c r="AU171" s="7"/>
      <c r="AV171" s="10"/>
      <c r="AW171" s="10"/>
      <c r="AX171" s="7"/>
      <c r="AY171" s="7"/>
      <c r="AZ171" s="10"/>
      <c r="BA171" s="10"/>
      <c r="BB171" s="10"/>
      <c r="BC171" s="10"/>
      <c r="BD171" s="29"/>
      <c r="BE171" s="10"/>
      <c r="BF171" s="10"/>
      <c r="BG171" s="10"/>
      <c r="BH171" s="10"/>
      <c r="BI171" s="10"/>
      <c r="BJ171" s="10"/>
      <c r="BK171" s="10"/>
    </row>
    <row r="172" spans="1:63" s="1" customFormat="1" x14ac:dyDescent="0.25">
      <c r="A172" s="579" t="s">
        <v>6</v>
      </c>
      <c r="B172" s="579"/>
      <c r="C172" s="579"/>
      <c r="D172" s="7">
        <v>14</v>
      </c>
      <c r="E172" s="7">
        <v>14</v>
      </c>
      <c r="F172" s="7"/>
      <c r="G172" s="7"/>
      <c r="H172" s="10"/>
      <c r="I172" s="10"/>
      <c r="J172" s="10"/>
      <c r="K172" s="10"/>
      <c r="L172" s="10"/>
      <c r="M172" s="10"/>
      <c r="N172" s="10"/>
      <c r="O172" s="10"/>
      <c r="P172" s="10"/>
      <c r="Q172" s="7">
        <v>16.8</v>
      </c>
      <c r="R172" s="7">
        <v>16.8</v>
      </c>
      <c r="S172" s="7"/>
      <c r="T172" s="7"/>
      <c r="U172" s="10"/>
      <c r="V172" s="10"/>
      <c r="W172" s="559" t="s">
        <v>6</v>
      </c>
      <c r="X172" s="559"/>
      <c r="Y172" s="559"/>
      <c r="Z172" s="7">
        <v>14</v>
      </c>
      <c r="AA172" s="7">
        <v>14</v>
      </c>
      <c r="AB172" s="7"/>
      <c r="AC172" s="10"/>
      <c r="AD172" s="10"/>
      <c r="AE172" s="7"/>
      <c r="AF172" s="7"/>
      <c r="AG172" s="10"/>
      <c r="AH172" s="10"/>
      <c r="AI172" s="7"/>
      <c r="AJ172" s="7"/>
      <c r="AK172" s="10"/>
      <c r="AL172" s="10"/>
      <c r="AM172" s="10"/>
      <c r="AN172" s="10"/>
      <c r="AO172" s="7">
        <v>14</v>
      </c>
      <c r="AP172" s="7">
        <v>14</v>
      </c>
      <c r="AQ172" s="7"/>
      <c r="AR172" s="10"/>
      <c r="AS172" s="10"/>
      <c r="AT172" s="7"/>
      <c r="AU172" s="7"/>
      <c r="AV172" s="10"/>
      <c r="AW172" s="10"/>
      <c r="AX172" s="7"/>
      <c r="AY172" s="7"/>
      <c r="AZ172" s="10"/>
      <c r="BA172" s="10"/>
      <c r="BB172" s="10"/>
      <c r="BC172" s="10"/>
      <c r="BD172" s="29"/>
      <c r="BE172" s="10"/>
      <c r="BF172" s="10"/>
      <c r="BG172" s="10"/>
      <c r="BH172" s="10"/>
      <c r="BI172" s="10"/>
      <c r="BJ172" s="10"/>
      <c r="BK172" s="10"/>
    </row>
    <row r="173" spans="1:63" s="1" customFormat="1" x14ac:dyDescent="0.25">
      <c r="A173" s="579" t="s">
        <v>34</v>
      </c>
      <c r="B173" s="579"/>
      <c r="C173" s="579"/>
      <c r="D173" s="7" t="s">
        <v>145</v>
      </c>
      <c r="E173" s="7">
        <v>4</v>
      </c>
      <c r="F173" s="7"/>
      <c r="G173" s="7"/>
      <c r="H173" s="19"/>
      <c r="I173" s="19"/>
      <c r="J173" s="19"/>
      <c r="K173" s="19"/>
      <c r="L173" s="19"/>
      <c r="M173" s="19"/>
      <c r="N173" s="19"/>
      <c r="O173" s="19"/>
      <c r="P173" s="19"/>
      <c r="Q173" s="7" t="s">
        <v>300</v>
      </c>
      <c r="R173" s="7">
        <v>4.8</v>
      </c>
      <c r="S173" s="7"/>
      <c r="T173" s="7"/>
      <c r="U173" s="19"/>
      <c r="V173" s="19"/>
      <c r="W173" s="559" t="s">
        <v>34</v>
      </c>
      <c r="X173" s="559"/>
      <c r="Y173" s="559"/>
      <c r="Z173" s="7" t="s">
        <v>241</v>
      </c>
      <c r="AA173" s="7">
        <v>4</v>
      </c>
      <c r="AB173" s="7"/>
      <c r="AC173" s="19"/>
      <c r="AD173" s="19"/>
      <c r="AE173" s="7"/>
      <c r="AF173" s="7"/>
      <c r="AG173" s="19"/>
      <c r="AH173" s="19"/>
      <c r="AI173" s="7"/>
      <c r="AJ173" s="7"/>
      <c r="AK173" s="19"/>
      <c r="AL173" s="19"/>
      <c r="AM173" s="19"/>
      <c r="AN173" s="19"/>
      <c r="AO173" s="7" t="s">
        <v>241</v>
      </c>
      <c r="AP173" s="7">
        <v>4</v>
      </c>
      <c r="AQ173" s="7"/>
      <c r="AR173" s="19"/>
      <c r="AS173" s="19"/>
      <c r="AT173" s="7"/>
      <c r="AU173" s="7"/>
      <c r="AV173" s="19"/>
      <c r="AW173" s="19"/>
      <c r="AX173" s="7"/>
      <c r="AY173" s="7"/>
      <c r="AZ173" s="19"/>
      <c r="BA173" s="19"/>
      <c r="BB173" s="19"/>
      <c r="BC173" s="19"/>
      <c r="BD173" s="29"/>
      <c r="BE173" s="19"/>
      <c r="BF173" s="19"/>
      <c r="BG173" s="19"/>
      <c r="BH173" s="19"/>
      <c r="BI173" s="19"/>
      <c r="BJ173" s="19"/>
      <c r="BK173" s="19"/>
    </row>
    <row r="174" spans="1:63" s="1" customFormat="1" x14ac:dyDescent="0.25">
      <c r="A174" s="579" t="s">
        <v>48</v>
      </c>
      <c r="B174" s="579"/>
      <c r="C174" s="579"/>
      <c r="D174" s="7">
        <v>24</v>
      </c>
      <c r="E174" s="7">
        <v>18</v>
      </c>
      <c r="F174" s="7"/>
      <c r="G174" s="7"/>
      <c r="H174" s="10"/>
      <c r="I174" s="10"/>
      <c r="J174" s="10"/>
      <c r="K174" s="10"/>
      <c r="L174" s="10"/>
      <c r="M174" s="10"/>
      <c r="N174" s="10"/>
      <c r="O174" s="10"/>
      <c r="P174" s="10"/>
      <c r="Q174" s="7">
        <v>29</v>
      </c>
      <c r="R174" s="7">
        <v>21.6</v>
      </c>
      <c r="S174" s="7"/>
      <c r="T174" s="7"/>
      <c r="U174" s="10"/>
      <c r="V174" s="10"/>
      <c r="W174" s="559" t="s">
        <v>48</v>
      </c>
      <c r="X174" s="559"/>
      <c r="Y174" s="559"/>
      <c r="Z174" s="7">
        <v>24</v>
      </c>
      <c r="AA174" s="7">
        <v>18</v>
      </c>
      <c r="AB174" s="7"/>
      <c r="AC174" s="10"/>
      <c r="AD174" s="10"/>
      <c r="AE174" s="7"/>
      <c r="AF174" s="7"/>
      <c r="AG174" s="10"/>
      <c r="AH174" s="10"/>
      <c r="AI174" s="7"/>
      <c r="AJ174" s="7"/>
      <c r="AK174" s="10"/>
      <c r="AL174" s="10"/>
      <c r="AM174" s="10"/>
      <c r="AN174" s="10"/>
      <c r="AO174" s="7">
        <v>24</v>
      </c>
      <c r="AP174" s="7">
        <v>18</v>
      </c>
      <c r="AQ174" s="7"/>
      <c r="AR174" s="10"/>
      <c r="AS174" s="10"/>
      <c r="AT174" s="7"/>
      <c r="AU174" s="7"/>
      <c r="AV174" s="10"/>
      <c r="AW174" s="10"/>
      <c r="AX174" s="7"/>
      <c r="AY174" s="7"/>
      <c r="AZ174" s="10"/>
      <c r="BA174" s="10"/>
      <c r="BB174" s="10"/>
      <c r="BC174" s="10"/>
      <c r="BD174" s="29"/>
      <c r="BE174" s="10"/>
      <c r="BF174" s="10"/>
      <c r="BG174" s="10"/>
      <c r="BH174" s="10"/>
      <c r="BI174" s="10"/>
      <c r="BJ174" s="10"/>
      <c r="BK174" s="10"/>
    </row>
    <row r="175" spans="1:63" s="1" customFormat="1" x14ac:dyDescent="0.25">
      <c r="A175" s="579" t="s">
        <v>25</v>
      </c>
      <c r="B175" s="579"/>
      <c r="C175" s="579"/>
      <c r="D175" s="7">
        <v>18</v>
      </c>
      <c r="E175" s="7">
        <v>18</v>
      </c>
      <c r="F175" s="7"/>
      <c r="G175" s="7"/>
      <c r="H175" s="10"/>
      <c r="I175" s="10"/>
      <c r="J175" s="10"/>
      <c r="K175" s="10"/>
      <c r="L175" s="10"/>
      <c r="M175" s="10"/>
      <c r="N175" s="10"/>
      <c r="O175" s="10"/>
      <c r="P175" s="10"/>
      <c r="Q175" s="7">
        <v>21</v>
      </c>
      <c r="R175" s="7">
        <v>21</v>
      </c>
      <c r="S175" s="7"/>
      <c r="T175" s="7"/>
      <c r="U175" s="10"/>
      <c r="V175" s="10"/>
      <c r="W175" s="559" t="s">
        <v>19</v>
      </c>
      <c r="X175" s="559"/>
      <c r="Y175" s="559"/>
      <c r="Z175" s="7">
        <v>4</v>
      </c>
      <c r="AA175" s="7">
        <v>4</v>
      </c>
      <c r="AB175" s="7"/>
      <c r="AC175" s="10"/>
      <c r="AD175" s="10"/>
      <c r="AE175" s="7"/>
      <c r="AF175" s="7"/>
      <c r="AG175" s="10"/>
      <c r="AH175" s="10"/>
      <c r="AI175" s="7"/>
      <c r="AJ175" s="7"/>
      <c r="AK175" s="10"/>
      <c r="AL175" s="10"/>
      <c r="AM175" s="10"/>
      <c r="AN175" s="10"/>
      <c r="AO175" s="7">
        <v>4</v>
      </c>
      <c r="AP175" s="7">
        <v>4</v>
      </c>
      <c r="AQ175" s="7"/>
      <c r="AR175" s="10"/>
      <c r="AS175" s="10"/>
      <c r="AT175" s="7"/>
      <c r="AU175" s="7"/>
      <c r="AV175" s="10"/>
      <c r="AW175" s="10"/>
      <c r="AX175" s="7"/>
      <c r="AY175" s="7"/>
      <c r="AZ175" s="10"/>
      <c r="BA175" s="10"/>
      <c r="BB175" s="10"/>
      <c r="BC175" s="10"/>
      <c r="BD175" s="29"/>
      <c r="BE175" s="10"/>
      <c r="BF175" s="10"/>
      <c r="BG175" s="10"/>
      <c r="BH175" s="10"/>
      <c r="BI175" s="10"/>
      <c r="BJ175" s="10"/>
      <c r="BK175" s="10"/>
    </row>
    <row r="176" spans="1:63" s="1" customFormat="1" x14ac:dyDescent="0.25">
      <c r="A176" s="579" t="s">
        <v>31</v>
      </c>
      <c r="B176" s="579"/>
      <c r="C176" s="579"/>
      <c r="D176" s="7">
        <v>4</v>
      </c>
      <c r="E176" s="7">
        <v>4</v>
      </c>
      <c r="F176" s="7"/>
      <c r="G176" s="7"/>
      <c r="H176" s="10"/>
      <c r="I176" s="10"/>
      <c r="J176" s="10"/>
      <c r="K176" s="10"/>
      <c r="L176" s="10"/>
      <c r="M176" s="10"/>
      <c r="N176" s="10"/>
      <c r="O176" s="10"/>
      <c r="P176" s="10"/>
      <c r="Q176" s="7">
        <v>4.8</v>
      </c>
      <c r="R176" s="7">
        <v>4.8</v>
      </c>
      <c r="S176" s="7"/>
      <c r="T176" s="7"/>
      <c r="U176" s="10"/>
      <c r="V176" s="10"/>
      <c r="W176" s="559" t="s">
        <v>51</v>
      </c>
      <c r="X176" s="559"/>
      <c r="Y176" s="559"/>
      <c r="Z176" s="7">
        <v>4</v>
      </c>
      <c r="AA176" s="7">
        <v>4</v>
      </c>
      <c r="AB176" s="7"/>
      <c r="AC176" s="10"/>
      <c r="AD176" s="10"/>
      <c r="AE176" s="7"/>
      <c r="AF176" s="7"/>
      <c r="AG176" s="10"/>
      <c r="AH176" s="10"/>
      <c r="AI176" s="7"/>
      <c r="AJ176" s="7"/>
      <c r="AK176" s="10"/>
      <c r="AL176" s="10"/>
      <c r="AM176" s="10"/>
      <c r="AN176" s="10"/>
      <c r="AO176" s="7">
        <v>4</v>
      </c>
      <c r="AP176" s="7">
        <v>4</v>
      </c>
      <c r="AQ176" s="7"/>
      <c r="AR176" s="10"/>
      <c r="AS176" s="10"/>
      <c r="AT176" s="7"/>
      <c r="AU176" s="7"/>
      <c r="AV176" s="10"/>
      <c r="AW176" s="10"/>
      <c r="AX176" s="7"/>
      <c r="AY176" s="7"/>
      <c r="AZ176" s="10"/>
      <c r="BA176" s="10"/>
      <c r="BB176" s="10"/>
      <c r="BC176" s="10"/>
      <c r="BD176" s="29"/>
      <c r="BE176" s="10"/>
      <c r="BF176" s="10"/>
      <c r="BG176" s="10"/>
      <c r="BH176" s="10"/>
      <c r="BI176" s="10"/>
      <c r="BJ176" s="10"/>
      <c r="BK176" s="10"/>
    </row>
    <row r="177" spans="1:65" s="1" customFormat="1" x14ac:dyDescent="0.25">
      <c r="A177" s="579" t="s">
        <v>51</v>
      </c>
      <c r="B177" s="579"/>
      <c r="C177" s="579"/>
      <c r="D177" s="7">
        <v>4</v>
      </c>
      <c r="E177" s="7">
        <v>4</v>
      </c>
      <c r="F177" s="7"/>
      <c r="G177" s="7"/>
      <c r="H177" s="10"/>
      <c r="I177" s="10"/>
      <c r="J177" s="10"/>
      <c r="K177" s="10"/>
      <c r="L177" s="10"/>
      <c r="M177" s="10"/>
      <c r="N177" s="10"/>
      <c r="O177" s="10"/>
      <c r="P177" s="10"/>
      <c r="Q177" s="7">
        <v>4.8</v>
      </c>
      <c r="R177" s="7">
        <v>4.8</v>
      </c>
      <c r="S177" s="7"/>
      <c r="T177" s="7"/>
      <c r="U177" s="10"/>
      <c r="V177" s="10"/>
      <c r="W177" s="559" t="s">
        <v>51</v>
      </c>
      <c r="X177" s="559"/>
      <c r="Y177" s="559"/>
      <c r="Z177" s="7">
        <v>4</v>
      </c>
      <c r="AA177" s="7">
        <v>4</v>
      </c>
      <c r="AB177" s="7"/>
      <c r="AC177" s="10"/>
      <c r="AD177" s="10"/>
      <c r="AE177" s="7"/>
      <c r="AF177" s="7"/>
      <c r="AG177" s="10"/>
      <c r="AH177" s="10"/>
      <c r="AI177" s="7"/>
      <c r="AJ177" s="7"/>
      <c r="AK177" s="10"/>
      <c r="AL177" s="10"/>
      <c r="AM177" s="10"/>
      <c r="AN177" s="10"/>
      <c r="AO177" s="7">
        <v>4</v>
      </c>
      <c r="AP177" s="7">
        <v>4</v>
      </c>
      <c r="AQ177" s="7"/>
      <c r="AR177" s="10"/>
      <c r="AS177" s="10"/>
      <c r="AT177" s="7"/>
      <c r="AU177" s="7"/>
      <c r="AV177" s="10"/>
      <c r="AW177" s="10"/>
      <c r="AX177" s="7"/>
      <c r="AY177" s="7"/>
      <c r="AZ177" s="10"/>
      <c r="BA177" s="10"/>
      <c r="BB177" s="10"/>
      <c r="BC177" s="10"/>
      <c r="BD177" s="29"/>
      <c r="BE177" s="10"/>
      <c r="BF177" s="10"/>
      <c r="BG177" s="10"/>
      <c r="BH177" s="10"/>
      <c r="BI177" s="10"/>
      <c r="BJ177" s="10"/>
      <c r="BK177" s="10"/>
    </row>
    <row r="178" spans="1:65" s="1" customFormat="1" x14ac:dyDescent="0.25">
      <c r="A178" s="579" t="s">
        <v>19</v>
      </c>
      <c r="B178" s="579"/>
      <c r="C178" s="579"/>
      <c r="D178" s="7">
        <v>4</v>
      </c>
      <c r="E178" s="7">
        <v>4</v>
      </c>
      <c r="F178" s="7"/>
      <c r="G178" s="7"/>
      <c r="H178" s="10"/>
      <c r="I178" s="10"/>
      <c r="J178" s="10"/>
      <c r="K178" s="10"/>
      <c r="L178" s="10"/>
      <c r="M178" s="10"/>
      <c r="N178" s="10"/>
      <c r="O178" s="10"/>
      <c r="P178" s="10"/>
      <c r="Q178" s="7">
        <v>4.8</v>
      </c>
      <c r="R178" s="7">
        <v>4.8</v>
      </c>
      <c r="S178" s="7"/>
      <c r="T178" s="7"/>
      <c r="U178" s="10"/>
      <c r="V178" s="10"/>
      <c r="W178" s="559" t="s">
        <v>19</v>
      </c>
      <c r="X178" s="559"/>
      <c r="Y178" s="559"/>
      <c r="Z178" s="7">
        <v>4</v>
      </c>
      <c r="AA178" s="7">
        <v>4</v>
      </c>
      <c r="AB178" s="7"/>
      <c r="AC178" s="10"/>
      <c r="AD178" s="10"/>
      <c r="AE178" s="7"/>
      <c r="AF178" s="7"/>
      <c r="AG178" s="10"/>
      <c r="AH178" s="10"/>
      <c r="AI178" s="7"/>
      <c r="AJ178" s="7"/>
      <c r="AK178" s="10"/>
      <c r="AL178" s="10"/>
      <c r="AM178" s="10"/>
      <c r="AN178" s="10"/>
      <c r="AO178" s="7">
        <v>4</v>
      </c>
      <c r="AP178" s="7">
        <v>4</v>
      </c>
      <c r="AQ178" s="7"/>
      <c r="AR178" s="10"/>
      <c r="AS178" s="10"/>
      <c r="AT178" s="7"/>
      <c r="AU178" s="7"/>
      <c r="AV178" s="10"/>
      <c r="AW178" s="10"/>
      <c r="AX178" s="7"/>
      <c r="AY178" s="7"/>
      <c r="AZ178" s="10"/>
      <c r="BA178" s="10"/>
      <c r="BB178" s="10"/>
      <c r="BC178" s="10"/>
      <c r="BD178" s="29"/>
      <c r="BE178" s="10"/>
      <c r="BF178" s="10"/>
      <c r="BG178" s="10"/>
      <c r="BH178" s="10"/>
      <c r="BI178" s="10"/>
      <c r="BJ178" s="10"/>
      <c r="BK178" s="10"/>
    </row>
    <row r="179" spans="1:65" s="1" customFormat="1" ht="14.25" customHeight="1" x14ac:dyDescent="0.3">
      <c r="A179" s="576"/>
      <c r="B179" s="577"/>
      <c r="C179" s="578"/>
      <c r="D179" s="7"/>
      <c r="E179" s="10"/>
      <c r="F179" s="10">
        <v>5.83</v>
      </c>
      <c r="G179" s="10">
        <v>5.14</v>
      </c>
      <c r="H179" s="10">
        <v>11.89</v>
      </c>
      <c r="I179" s="10">
        <v>197</v>
      </c>
      <c r="J179" s="10">
        <v>0.03</v>
      </c>
      <c r="K179" s="10">
        <v>0.35</v>
      </c>
      <c r="L179" s="10">
        <v>22</v>
      </c>
      <c r="M179" s="10">
        <v>56.8</v>
      </c>
      <c r="N179" s="10">
        <v>70.599999999999994</v>
      </c>
      <c r="O179" s="10">
        <v>11.4</v>
      </c>
      <c r="P179" s="10">
        <v>0.35</v>
      </c>
      <c r="Q179" s="7"/>
      <c r="R179" s="10"/>
      <c r="S179" s="10">
        <v>11.6</v>
      </c>
      <c r="T179" s="10">
        <v>10.29</v>
      </c>
      <c r="U179" s="10">
        <v>23.78</v>
      </c>
      <c r="V179" s="10">
        <v>234</v>
      </c>
      <c r="W179" s="559"/>
      <c r="X179" s="559"/>
      <c r="Y179" s="559"/>
      <c r="Z179" s="7"/>
      <c r="AA179" s="7"/>
      <c r="AB179" s="10">
        <v>30.7</v>
      </c>
      <c r="AC179" s="10">
        <v>71.3</v>
      </c>
      <c r="AD179" s="10">
        <v>56.8</v>
      </c>
      <c r="AE179" s="10">
        <v>11.4</v>
      </c>
      <c r="AF179" s="10">
        <v>77.599999999999994</v>
      </c>
      <c r="AG179" s="10">
        <v>0.35</v>
      </c>
      <c r="AH179" s="10">
        <v>22</v>
      </c>
      <c r="AI179" s="10">
        <v>982</v>
      </c>
      <c r="AJ179" s="10">
        <v>1.07</v>
      </c>
      <c r="AK179" s="10">
        <v>0.03</v>
      </c>
      <c r="AL179" s="10">
        <v>0.1</v>
      </c>
      <c r="AM179" s="10">
        <v>0.28000000000000003</v>
      </c>
      <c r="AN179" s="10">
        <v>0.35</v>
      </c>
      <c r="AO179" s="7"/>
      <c r="AP179" s="7"/>
      <c r="AQ179" s="10">
        <v>61.5</v>
      </c>
      <c r="AR179" s="10">
        <v>142.6</v>
      </c>
      <c r="AS179" s="10">
        <v>113.6</v>
      </c>
      <c r="AT179" s="10">
        <v>22.7</v>
      </c>
      <c r="AU179" s="10">
        <v>155.19999999999999</v>
      </c>
      <c r="AV179" s="10">
        <v>0.69</v>
      </c>
      <c r="AW179" s="10">
        <v>44</v>
      </c>
      <c r="AX179" s="10">
        <v>1965</v>
      </c>
      <c r="AY179" s="10">
        <v>2.15</v>
      </c>
      <c r="AZ179" s="10">
        <v>0.06</v>
      </c>
      <c r="BA179" s="10">
        <v>0.2</v>
      </c>
      <c r="BB179" s="10">
        <v>0.56000000000000005</v>
      </c>
      <c r="BC179" s="10">
        <v>0.71</v>
      </c>
      <c r="BD179" s="29"/>
      <c r="BE179" s="10">
        <v>0.06</v>
      </c>
      <c r="BF179" s="10">
        <v>0.71</v>
      </c>
      <c r="BG179" s="10">
        <v>44</v>
      </c>
      <c r="BH179" s="10">
        <v>113.6</v>
      </c>
      <c r="BI179" s="10">
        <v>155.19999999999999</v>
      </c>
      <c r="BJ179" s="10">
        <v>22.7</v>
      </c>
      <c r="BK179" s="10">
        <v>0.7</v>
      </c>
    </row>
    <row r="180" spans="1:65" s="1" customFormat="1" x14ac:dyDescent="0.25">
      <c r="A180" s="521" t="s">
        <v>92</v>
      </c>
      <c r="B180" s="522"/>
      <c r="C180" s="523"/>
      <c r="D180" s="17">
        <v>20</v>
      </c>
      <c r="E180" s="6">
        <v>20</v>
      </c>
      <c r="F180" s="9">
        <v>0.56000000000000005</v>
      </c>
      <c r="G180" s="10">
        <v>3</v>
      </c>
      <c r="H180" s="10">
        <v>0.64</v>
      </c>
      <c r="I180" s="6">
        <v>41.2</v>
      </c>
      <c r="J180" s="17"/>
      <c r="K180" s="6"/>
      <c r="L180" s="9"/>
      <c r="M180" s="10"/>
      <c r="N180" s="10"/>
      <c r="O180" s="18"/>
      <c r="P180" s="455"/>
      <c r="Q180" s="17">
        <v>20</v>
      </c>
      <c r="R180" s="6">
        <v>20</v>
      </c>
      <c r="S180" s="9">
        <v>0.56000000000000005</v>
      </c>
      <c r="T180" s="10">
        <v>3</v>
      </c>
      <c r="U180" s="10">
        <v>0.64</v>
      </c>
      <c r="V180" s="6">
        <v>41.2</v>
      </c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7">
        <v>20</v>
      </c>
      <c r="AI180" s="10">
        <v>20</v>
      </c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</row>
    <row r="181" spans="1:65" ht="15.75" customHeight="1" x14ac:dyDescent="0.25">
      <c r="A181" s="554" t="s">
        <v>153</v>
      </c>
      <c r="B181" s="554"/>
      <c r="C181" s="554"/>
      <c r="D181" s="54" t="s">
        <v>155</v>
      </c>
      <c r="E181" s="49">
        <v>150</v>
      </c>
      <c r="F181" s="44"/>
      <c r="G181" s="38"/>
      <c r="H181" s="38"/>
      <c r="I181" s="45"/>
      <c r="J181" s="200"/>
      <c r="K181" s="200"/>
      <c r="L181" s="200"/>
      <c r="M181" s="200"/>
      <c r="N181" s="200"/>
      <c r="O181" s="200"/>
      <c r="P181" s="200"/>
      <c r="Q181" s="44" t="s">
        <v>154</v>
      </c>
      <c r="R181" s="49">
        <v>180</v>
      </c>
      <c r="S181" s="88"/>
      <c r="T181" s="89"/>
      <c r="U181" s="89"/>
      <c r="V181" s="87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E181" s="200"/>
      <c r="BF181" s="200"/>
      <c r="BG181" s="200"/>
      <c r="BH181" s="200"/>
      <c r="BI181" s="200"/>
      <c r="BJ181" s="200"/>
      <c r="BK181" s="200"/>
    </row>
    <row r="182" spans="1:65" ht="15.75" customHeight="1" x14ac:dyDescent="0.25">
      <c r="A182" s="560" t="s">
        <v>9</v>
      </c>
      <c r="B182" s="560"/>
      <c r="C182" s="560"/>
      <c r="D182" s="54">
        <v>0.2</v>
      </c>
      <c r="E182" s="47">
        <v>0.2</v>
      </c>
      <c r="F182" s="44"/>
      <c r="G182" s="38"/>
      <c r="H182" s="38"/>
      <c r="I182" s="45"/>
      <c r="J182" s="200"/>
      <c r="K182" s="200"/>
      <c r="L182" s="200"/>
      <c r="M182" s="200"/>
      <c r="N182" s="200"/>
      <c r="O182" s="200"/>
      <c r="P182" s="200"/>
      <c r="Q182" s="44">
        <v>0.3</v>
      </c>
      <c r="R182" s="47">
        <v>0.3</v>
      </c>
      <c r="S182" s="88"/>
      <c r="T182" s="89"/>
      <c r="U182" s="89"/>
      <c r="V182" s="87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E182" s="200"/>
      <c r="BF182" s="200"/>
      <c r="BG182" s="200"/>
      <c r="BH182" s="200"/>
      <c r="BI182" s="200"/>
      <c r="BJ182" s="200"/>
      <c r="BK182" s="200"/>
    </row>
    <row r="183" spans="1:65" ht="15.75" customHeight="1" x14ac:dyDescent="0.25">
      <c r="A183" s="560" t="s">
        <v>6</v>
      </c>
      <c r="B183" s="560"/>
      <c r="C183" s="560"/>
      <c r="D183" s="54">
        <v>7</v>
      </c>
      <c r="E183" s="47">
        <v>7</v>
      </c>
      <c r="F183" s="50"/>
      <c r="G183" s="51"/>
      <c r="H183" s="51"/>
      <c r="I183" s="52"/>
      <c r="J183" s="201"/>
      <c r="K183" s="201"/>
      <c r="L183" s="201"/>
      <c r="M183" s="201"/>
      <c r="N183" s="201"/>
      <c r="O183" s="201"/>
      <c r="P183" s="201"/>
      <c r="Q183" s="44">
        <v>10</v>
      </c>
      <c r="R183" s="47">
        <v>10</v>
      </c>
      <c r="S183" s="50"/>
      <c r="T183" s="51"/>
      <c r="U183" s="51"/>
      <c r="V183" s="4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E183" s="201"/>
      <c r="BF183" s="201"/>
      <c r="BG183" s="201"/>
      <c r="BH183" s="201"/>
      <c r="BI183" s="201"/>
      <c r="BJ183" s="201"/>
      <c r="BK183" s="201"/>
    </row>
    <row r="184" spans="1:65" ht="15.75" customHeight="1" x14ac:dyDescent="0.25">
      <c r="A184" s="560" t="s">
        <v>61</v>
      </c>
      <c r="B184" s="560"/>
      <c r="C184" s="560"/>
      <c r="D184" s="54">
        <v>130</v>
      </c>
      <c r="E184" s="47">
        <v>130</v>
      </c>
      <c r="F184" s="50"/>
      <c r="G184" s="51"/>
      <c r="H184" s="51"/>
      <c r="I184" s="52"/>
      <c r="J184" s="201"/>
      <c r="K184" s="201"/>
      <c r="L184" s="201"/>
      <c r="M184" s="201"/>
      <c r="N184" s="201"/>
      <c r="O184" s="201"/>
      <c r="P184" s="201"/>
      <c r="Q184" s="44">
        <v>150</v>
      </c>
      <c r="R184" s="47">
        <v>150</v>
      </c>
      <c r="S184" s="50"/>
      <c r="T184" s="51"/>
      <c r="U184" s="51"/>
      <c r="V184" s="4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E184" s="201"/>
      <c r="BF184" s="201"/>
      <c r="BG184" s="201"/>
      <c r="BH184" s="201"/>
      <c r="BI184" s="201"/>
      <c r="BJ184" s="201"/>
      <c r="BK184" s="201"/>
    </row>
    <row r="185" spans="1:65" ht="15.75" customHeight="1" x14ac:dyDescent="0.3">
      <c r="A185" s="560"/>
      <c r="B185" s="560"/>
      <c r="C185" s="560"/>
      <c r="D185" s="54"/>
      <c r="E185" s="47"/>
      <c r="F185" s="50">
        <f>SUM(F179:F184)</f>
        <v>6.3900000000000006</v>
      </c>
      <c r="G185" s="51">
        <v>0.01</v>
      </c>
      <c r="H185" s="51">
        <v>6.99</v>
      </c>
      <c r="I185" s="213">
        <v>28</v>
      </c>
      <c r="J185" s="178"/>
      <c r="K185" s="179"/>
      <c r="L185" s="179"/>
      <c r="M185" s="179">
        <v>8</v>
      </c>
      <c r="N185" s="179">
        <v>1.6</v>
      </c>
      <c r="O185" s="179">
        <v>0.9</v>
      </c>
      <c r="P185" s="180">
        <v>0.19</v>
      </c>
      <c r="Q185" s="54"/>
      <c r="R185" s="47"/>
      <c r="S185" s="50">
        <v>0.06</v>
      </c>
      <c r="T185" s="51">
        <v>0.02</v>
      </c>
      <c r="U185" s="51">
        <v>9.99</v>
      </c>
      <c r="V185" s="49">
        <v>40</v>
      </c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E185" s="178"/>
      <c r="BF185" s="179"/>
      <c r="BG185" s="179"/>
      <c r="BH185" s="179">
        <v>10</v>
      </c>
      <c r="BI185" s="179">
        <v>2.5</v>
      </c>
      <c r="BJ185" s="179">
        <v>1.3</v>
      </c>
      <c r="BK185" s="180">
        <v>0.28000000000000003</v>
      </c>
    </row>
    <row r="186" spans="1:65" s="77" customFormat="1" ht="15.75" customHeight="1" x14ac:dyDescent="0.25">
      <c r="A186" s="575" t="s">
        <v>148</v>
      </c>
      <c r="B186" s="575"/>
      <c r="C186" s="575"/>
      <c r="D186" s="61"/>
      <c r="E186" s="62">
        <f>SUM(E169+E180+E181)</f>
        <v>270</v>
      </c>
      <c r="F186" s="76">
        <f>SUM(F185:F185)</f>
        <v>6.3900000000000006</v>
      </c>
      <c r="G186" s="76">
        <f>SUM(G179:G185)</f>
        <v>8.15</v>
      </c>
      <c r="H186" s="76">
        <f>SUM(H179:H185)</f>
        <v>19.520000000000003</v>
      </c>
      <c r="I186" s="76">
        <f t="shared" ref="I186:P186" si="14">SUM(I179:I185)</f>
        <v>266.2</v>
      </c>
      <c r="J186" s="76">
        <f t="shared" si="14"/>
        <v>0.03</v>
      </c>
      <c r="K186" s="76">
        <f t="shared" si="14"/>
        <v>0.35</v>
      </c>
      <c r="L186" s="76">
        <f t="shared" si="14"/>
        <v>22</v>
      </c>
      <c r="M186" s="76">
        <f t="shared" si="14"/>
        <v>64.8</v>
      </c>
      <c r="N186" s="76">
        <f t="shared" si="14"/>
        <v>72.199999999999989</v>
      </c>
      <c r="O186" s="76">
        <f t="shared" si="14"/>
        <v>12.3</v>
      </c>
      <c r="P186" s="76">
        <f t="shared" si="14"/>
        <v>0.54</v>
      </c>
      <c r="Q186" s="187"/>
      <c r="R186" s="62">
        <f>SUM(R169+R180+R181)</f>
        <v>320</v>
      </c>
      <c r="S186" s="76">
        <f>SUM(S179:S185)</f>
        <v>12.22</v>
      </c>
      <c r="T186" s="76">
        <f t="shared" ref="T186:BK186" si="15">SUM(T179:T185)</f>
        <v>13.309999999999999</v>
      </c>
      <c r="U186" s="76">
        <f t="shared" si="15"/>
        <v>34.410000000000004</v>
      </c>
      <c r="V186" s="76">
        <f t="shared" si="15"/>
        <v>315.2</v>
      </c>
      <c r="W186" s="76">
        <f t="shared" si="15"/>
        <v>0</v>
      </c>
      <c r="X186" s="76">
        <f t="shared" si="15"/>
        <v>0</v>
      </c>
      <c r="Y186" s="76">
        <f t="shared" si="15"/>
        <v>0</v>
      </c>
      <c r="Z186" s="76">
        <f t="shared" si="15"/>
        <v>0</v>
      </c>
      <c r="AA186" s="76">
        <f t="shared" si="15"/>
        <v>0</v>
      </c>
      <c r="AB186" s="76">
        <f t="shared" si="15"/>
        <v>30.7</v>
      </c>
      <c r="AC186" s="76">
        <f t="shared" si="15"/>
        <v>71.3</v>
      </c>
      <c r="AD186" s="76">
        <f t="shared" si="15"/>
        <v>56.8</v>
      </c>
      <c r="AE186" s="76">
        <f t="shared" si="15"/>
        <v>11.4</v>
      </c>
      <c r="AF186" s="76">
        <f t="shared" si="15"/>
        <v>77.599999999999994</v>
      </c>
      <c r="AG186" s="76">
        <f t="shared" si="15"/>
        <v>0.35</v>
      </c>
      <c r="AH186" s="76">
        <f t="shared" si="15"/>
        <v>42</v>
      </c>
      <c r="AI186" s="76">
        <f t="shared" si="15"/>
        <v>1002</v>
      </c>
      <c r="AJ186" s="76">
        <f t="shared" si="15"/>
        <v>1.07</v>
      </c>
      <c r="AK186" s="76">
        <f t="shared" si="15"/>
        <v>0.03</v>
      </c>
      <c r="AL186" s="76">
        <f t="shared" si="15"/>
        <v>0.1</v>
      </c>
      <c r="AM186" s="76">
        <f t="shared" si="15"/>
        <v>0.28000000000000003</v>
      </c>
      <c r="AN186" s="76">
        <f t="shared" si="15"/>
        <v>0.35</v>
      </c>
      <c r="AO186" s="76">
        <f t="shared" si="15"/>
        <v>0</v>
      </c>
      <c r="AP186" s="76">
        <f t="shared" si="15"/>
        <v>0</v>
      </c>
      <c r="AQ186" s="76">
        <f t="shared" si="15"/>
        <v>61.5</v>
      </c>
      <c r="AR186" s="76">
        <f t="shared" si="15"/>
        <v>142.6</v>
      </c>
      <c r="AS186" s="76">
        <f t="shared" si="15"/>
        <v>113.6</v>
      </c>
      <c r="AT186" s="76">
        <f t="shared" si="15"/>
        <v>22.7</v>
      </c>
      <c r="AU186" s="76">
        <f t="shared" si="15"/>
        <v>155.19999999999999</v>
      </c>
      <c r="AV186" s="76">
        <f t="shared" si="15"/>
        <v>0.69</v>
      </c>
      <c r="AW186" s="76">
        <f t="shared" si="15"/>
        <v>44</v>
      </c>
      <c r="AX186" s="76">
        <f t="shared" si="15"/>
        <v>1965</v>
      </c>
      <c r="AY186" s="76">
        <f t="shared" si="15"/>
        <v>2.15</v>
      </c>
      <c r="AZ186" s="76">
        <f t="shared" si="15"/>
        <v>0.06</v>
      </c>
      <c r="BA186" s="76">
        <f t="shared" si="15"/>
        <v>0.2</v>
      </c>
      <c r="BB186" s="76">
        <f t="shared" si="15"/>
        <v>0.56000000000000005</v>
      </c>
      <c r="BC186" s="76">
        <f t="shared" si="15"/>
        <v>0.71</v>
      </c>
      <c r="BD186" s="76">
        <f t="shared" si="15"/>
        <v>0</v>
      </c>
      <c r="BE186" s="76">
        <f t="shared" si="15"/>
        <v>0.06</v>
      </c>
      <c r="BF186" s="76">
        <f t="shared" si="15"/>
        <v>0.71</v>
      </c>
      <c r="BG186" s="76">
        <f t="shared" si="15"/>
        <v>44</v>
      </c>
      <c r="BH186" s="76">
        <f t="shared" si="15"/>
        <v>123.6</v>
      </c>
      <c r="BI186" s="76">
        <f t="shared" si="15"/>
        <v>157.69999999999999</v>
      </c>
      <c r="BJ186" s="76">
        <f t="shared" si="15"/>
        <v>24</v>
      </c>
      <c r="BK186" s="76">
        <f t="shared" si="15"/>
        <v>0.98</v>
      </c>
    </row>
    <row r="187" spans="1:65" ht="15.75" customHeight="1" x14ac:dyDescent="0.25">
      <c r="A187" s="677" t="s">
        <v>351</v>
      </c>
      <c r="B187" s="677"/>
      <c r="C187" s="677"/>
      <c r="D187" s="200"/>
      <c r="E187" s="200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0"/>
      <c r="R187" s="381"/>
      <c r="S187" s="200"/>
      <c r="T187" s="200"/>
      <c r="U187" s="201"/>
      <c r="V187" s="201"/>
      <c r="W187" s="201"/>
      <c r="X187" s="201"/>
      <c r="Y187" s="678" t="s">
        <v>24</v>
      </c>
      <c r="Z187" s="498"/>
      <c r="AA187" s="498"/>
      <c r="AB187" s="200"/>
      <c r="AC187" s="200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0"/>
      <c r="AR187" s="200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471"/>
      <c r="BG187" s="201"/>
      <c r="BH187" s="201"/>
      <c r="BI187" s="201"/>
      <c r="BJ187" s="201"/>
      <c r="BK187" s="201"/>
      <c r="BL187" s="201"/>
      <c r="BM187" s="201"/>
    </row>
    <row r="188" spans="1:65" ht="15.75" customHeight="1" x14ac:dyDescent="0.25">
      <c r="A188" s="673" t="s">
        <v>331</v>
      </c>
      <c r="B188" s="566"/>
      <c r="C188" s="674"/>
      <c r="D188" s="200">
        <v>150</v>
      </c>
      <c r="E188" s="201">
        <v>150</v>
      </c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0">
        <v>150</v>
      </c>
      <c r="R188" s="380">
        <v>150</v>
      </c>
      <c r="S188" s="201"/>
      <c r="T188" s="201"/>
      <c r="U188" s="201"/>
      <c r="V188" s="201"/>
      <c r="W188" s="201"/>
      <c r="X188" s="201"/>
      <c r="Y188" s="470"/>
      <c r="Z188" s="469"/>
      <c r="AA188" s="469"/>
      <c r="AB188" s="200"/>
      <c r="AC188" s="200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0"/>
      <c r="AR188" s="200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471"/>
      <c r="BG188" s="201"/>
      <c r="BH188" s="201"/>
      <c r="BI188" s="201"/>
      <c r="BJ188" s="201"/>
      <c r="BK188" s="201"/>
      <c r="BL188" s="201"/>
      <c r="BM188" s="201"/>
    </row>
    <row r="189" spans="1:65" ht="15.75" customHeight="1" x14ac:dyDescent="0.25">
      <c r="A189" s="673" t="s">
        <v>332</v>
      </c>
      <c r="B189" s="566"/>
      <c r="C189" s="674"/>
      <c r="D189" s="200">
        <v>39</v>
      </c>
      <c r="E189" s="200">
        <v>39</v>
      </c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0">
        <v>39</v>
      </c>
      <c r="R189" s="381">
        <v>39</v>
      </c>
      <c r="S189" s="200"/>
      <c r="T189" s="399"/>
      <c r="U189" s="201"/>
      <c r="V189" s="201"/>
      <c r="W189" s="201"/>
      <c r="X189" s="201"/>
      <c r="Y189" s="470"/>
      <c r="Z189" s="469"/>
      <c r="AA189" s="469"/>
      <c r="AB189" s="200"/>
      <c r="AC189" s="200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0"/>
      <c r="AR189" s="200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471"/>
      <c r="BG189" s="201"/>
      <c r="BH189" s="201"/>
      <c r="BI189" s="201"/>
      <c r="BJ189" s="201"/>
      <c r="BK189" s="201"/>
      <c r="BL189" s="201"/>
      <c r="BM189" s="201"/>
    </row>
    <row r="190" spans="1:65" ht="15.75" customHeight="1" x14ac:dyDescent="0.25">
      <c r="A190" s="673" t="s">
        <v>333</v>
      </c>
      <c r="B190" s="566"/>
      <c r="C190" s="674"/>
      <c r="D190" s="200">
        <v>21</v>
      </c>
      <c r="E190" s="200">
        <v>21</v>
      </c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0">
        <v>21</v>
      </c>
      <c r="R190" s="381">
        <v>21</v>
      </c>
      <c r="S190" s="200"/>
      <c r="T190" s="399"/>
      <c r="U190" s="201"/>
      <c r="V190" s="201"/>
      <c r="W190" s="201"/>
      <c r="X190" s="201"/>
      <c r="Y190" s="470"/>
      <c r="Z190" s="469"/>
      <c r="AA190" s="469"/>
      <c r="AB190" s="200"/>
      <c r="AC190" s="200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0"/>
      <c r="AR190" s="200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471"/>
      <c r="BG190" s="201"/>
      <c r="BH190" s="201"/>
      <c r="BI190" s="201"/>
      <c r="BJ190" s="201"/>
      <c r="BK190" s="201"/>
      <c r="BL190" s="201"/>
      <c r="BM190" s="201"/>
    </row>
    <row r="191" spans="1:65" ht="15.75" customHeight="1" x14ac:dyDescent="0.25">
      <c r="A191" s="673" t="s">
        <v>334</v>
      </c>
      <c r="B191" s="566"/>
      <c r="C191" s="674"/>
      <c r="D191" s="200">
        <v>13.6</v>
      </c>
      <c r="E191" s="200">
        <v>13.5</v>
      </c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0">
        <v>13.6</v>
      </c>
      <c r="R191" s="381">
        <v>13.5</v>
      </c>
      <c r="S191" s="200"/>
      <c r="T191" s="399"/>
      <c r="U191" s="201"/>
      <c r="V191" s="201"/>
      <c r="W191" s="201"/>
      <c r="X191" s="201"/>
      <c r="Y191" s="470"/>
      <c r="Z191" s="469"/>
      <c r="AA191" s="469"/>
      <c r="AB191" s="200"/>
      <c r="AC191" s="200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0"/>
      <c r="AR191" s="200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471"/>
      <c r="BG191" s="201"/>
      <c r="BH191" s="201"/>
      <c r="BI191" s="201"/>
      <c r="BJ191" s="201"/>
      <c r="BK191" s="201"/>
      <c r="BL191" s="201"/>
      <c r="BM191" s="201"/>
    </row>
    <row r="192" spans="1:65" ht="15.75" customHeight="1" x14ac:dyDescent="0.25">
      <c r="A192" s="673" t="s">
        <v>28</v>
      </c>
      <c r="B192" s="566"/>
      <c r="C192" s="674"/>
      <c r="D192" s="200">
        <v>7.5</v>
      </c>
      <c r="E192" s="200">
        <v>7.5</v>
      </c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0">
        <v>7.5</v>
      </c>
      <c r="R192" s="381">
        <v>7.5</v>
      </c>
      <c r="S192" s="200"/>
      <c r="T192" s="399"/>
      <c r="U192" s="201"/>
      <c r="V192" s="201"/>
      <c r="W192" s="201"/>
      <c r="X192" s="201"/>
      <c r="Y192" s="470"/>
      <c r="Z192" s="469"/>
      <c r="AA192" s="469"/>
      <c r="AB192" s="200"/>
      <c r="AC192" s="200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0"/>
      <c r="AR192" s="200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471"/>
      <c r="BG192" s="201"/>
      <c r="BH192" s="201"/>
      <c r="BI192" s="201"/>
      <c r="BJ192" s="201"/>
      <c r="BK192" s="201"/>
      <c r="BL192" s="201"/>
      <c r="BM192" s="201"/>
    </row>
    <row r="193" spans="1:65" ht="15.75" customHeight="1" x14ac:dyDescent="0.25">
      <c r="A193" s="673" t="s">
        <v>6</v>
      </c>
      <c r="B193" s="566"/>
      <c r="C193" s="674"/>
      <c r="D193" s="200">
        <v>12</v>
      </c>
      <c r="E193" s="200">
        <v>12</v>
      </c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0">
        <v>12</v>
      </c>
      <c r="R193" s="381">
        <v>12</v>
      </c>
      <c r="S193" s="200"/>
      <c r="T193" s="399"/>
      <c r="U193" s="201"/>
      <c r="V193" s="201"/>
      <c r="W193" s="201"/>
      <c r="X193" s="201"/>
      <c r="Y193" s="470"/>
      <c r="Z193" s="469"/>
      <c r="AA193" s="469"/>
      <c r="AB193" s="200"/>
      <c r="AC193" s="200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0"/>
      <c r="AR193" s="200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471"/>
      <c r="BG193" s="201"/>
      <c r="BH193" s="201"/>
      <c r="BI193" s="201"/>
      <c r="BJ193" s="201"/>
      <c r="BK193" s="201"/>
      <c r="BL193" s="201"/>
      <c r="BM193" s="201"/>
    </row>
    <row r="194" spans="1:65" ht="15.75" customHeight="1" x14ac:dyDescent="0.3">
      <c r="A194" s="673"/>
      <c r="B194" s="566"/>
      <c r="C194" s="674"/>
      <c r="D194" s="200"/>
      <c r="E194" s="200"/>
      <c r="F194" s="201">
        <v>17.670000000000002</v>
      </c>
      <c r="G194" s="201">
        <v>11.92</v>
      </c>
      <c r="H194" s="201">
        <v>22.71</v>
      </c>
      <c r="I194" s="201">
        <v>268</v>
      </c>
      <c r="J194" s="201"/>
      <c r="K194" s="201"/>
      <c r="L194" s="201"/>
      <c r="M194" s="201"/>
      <c r="N194" s="201"/>
      <c r="O194" s="201"/>
      <c r="P194" s="201"/>
      <c r="Q194" s="200"/>
      <c r="R194" s="381"/>
      <c r="S194" s="201">
        <v>17.670000000000002</v>
      </c>
      <c r="T194" s="201">
        <v>11.92</v>
      </c>
      <c r="U194" s="201">
        <v>22.71</v>
      </c>
      <c r="V194" s="201">
        <v>268</v>
      </c>
      <c r="W194" s="201"/>
      <c r="X194" s="201"/>
      <c r="Y194" s="470"/>
      <c r="Z194" s="469"/>
      <c r="AA194" s="469"/>
      <c r="AB194" s="200"/>
      <c r="AC194" s="200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0"/>
      <c r="AR194" s="200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471"/>
      <c r="BG194" s="201"/>
      <c r="BH194" s="201"/>
      <c r="BI194" s="201"/>
      <c r="BJ194" s="201"/>
      <c r="BK194" s="201"/>
      <c r="BL194" s="201"/>
      <c r="BM194" s="201"/>
    </row>
    <row r="195" spans="1:65" ht="15.75" customHeight="1" x14ac:dyDescent="0.25">
      <c r="A195" s="498" t="s">
        <v>167</v>
      </c>
      <c r="B195" s="498"/>
      <c r="C195" s="498"/>
      <c r="D195" s="201">
        <v>150</v>
      </c>
      <c r="E195" s="201">
        <v>150</v>
      </c>
      <c r="F195" s="201">
        <v>1.8</v>
      </c>
      <c r="G195" s="201"/>
      <c r="H195" s="201">
        <v>27.27</v>
      </c>
      <c r="I195" s="201">
        <v>115</v>
      </c>
      <c r="J195" s="201">
        <v>0.03</v>
      </c>
      <c r="K195" s="201">
        <v>6</v>
      </c>
      <c r="L195" s="201"/>
      <c r="M195" s="201">
        <v>16</v>
      </c>
      <c r="N195" s="201">
        <v>22</v>
      </c>
      <c r="O195" s="201">
        <v>9</v>
      </c>
      <c r="P195" s="201">
        <v>2.2000000000000002</v>
      </c>
      <c r="Q195" s="201">
        <v>150</v>
      </c>
      <c r="R195" s="201">
        <v>150</v>
      </c>
      <c r="S195" s="201">
        <v>1.8</v>
      </c>
      <c r="T195" s="201"/>
      <c r="U195" s="201">
        <v>27.27</v>
      </c>
      <c r="V195" s="201">
        <v>138</v>
      </c>
      <c r="W195" s="498" t="s">
        <v>105</v>
      </c>
      <c r="X195" s="498"/>
      <c r="Y195" s="498"/>
      <c r="Z195" s="200">
        <v>100</v>
      </c>
      <c r="AA195" s="201">
        <v>100</v>
      </c>
      <c r="AB195" s="201">
        <v>26</v>
      </c>
      <c r="AC195" s="201">
        <v>278</v>
      </c>
      <c r="AD195" s="201">
        <v>16</v>
      </c>
      <c r="AE195" s="201">
        <v>9</v>
      </c>
      <c r="AF195" s="201">
        <v>11</v>
      </c>
      <c r="AG195" s="201">
        <v>2.2000000000000002</v>
      </c>
      <c r="AH195" s="201"/>
      <c r="AI195" s="201">
        <v>30</v>
      </c>
      <c r="AJ195" s="201">
        <v>0.2</v>
      </c>
      <c r="AK195" s="201">
        <v>0.03</v>
      </c>
      <c r="AL195" s="201">
        <v>0.02</v>
      </c>
      <c r="AM195" s="201">
        <v>0.3</v>
      </c>
      <c r="AN195" s="201">
        <v>10</v>
      </c>
      <c r="AO195" s="200">
        <v>100</v>
      </c>
      <c r="AP195" s="201">
        <v>100</v>
      </c>
      <c r="AQ195" s="201">
        <v>26</v>
      </c>
      <c r="AR195" s="201">
        <v>278</v>
      </c>
      <c r="AS195" s="201">
        <v>16</v>
      </c>
      <c r="AT195" s="201">
        <v>9</v>
      </c>
      <c r="AU195" s="201">
        <v>11</v>
      </c>
      <c r="AV195" s="201">
        <v>2.2000000000000002</v>
      </c>
      <c r="AW195" s="201"/>
      <c r="AX195" s="201">
        <v>30</v>
      </c>
      <c r="AY195" s="201">
        <v>0.2</v>
      </c>
      <c r="AZ195" s="201">
        <v>0.03</v>
      </c>
      <c r="BA195" s="201">
        <v>0.02</v>
      </c>
      <c r="BB195" s="201">
        <v>0.3</v>
      </c>
      <c r="BC195" s="201">
        <v>10</v>
      </c>
      <c r="BD195" s="471"/>
      <c r="BE195" s="201">
        <v>0.03</v>
      </c>
      <c r="BF195" s="201">
        <v>6</v>
      </c>
      <c r="BG195" s="201"/>
      <c r="BH195" s="201">
        <v>16</v>
      </c>
      <c r="BI195" s="201">
        <v>22</v>
      </c>
      <c r="BJ195" s="201">
        <v>9</v>
      </c>
      <c r="BK195" s="201">
        <v>2.2000000000000002</v>
      </c>
    </row>
    <row r="196" spans="1:65" s="77" customFormat="1" ht="15.75" hidden="1" customHeight="1" x14ac:dyDescent="0.3">
      <c r="A196" s="675" t="s">
        <v>335</v>
      </c>
      <c r="B196" s="675"/>
      <c r="C196" s="675"/>
      <c r="D196" s="231"/>
      <c r="E196" s="203">
        <f>SUM(E188+E195)</f>
        <v>300</v>
      </c>
      <c r="F196" s="203">
        <f t="shared" ref="F196:P196" si="16">SUM(F194:F195)</f>
        <v>19.470000000000002</v>
      </c>
      <c r="G196" s="203">
        <f t="shared" si="16"/>
        <v>11.92</v>
      </c>
      <c r="H196" s="203">
        <f t="shared" si="16"/>
        <v>49.980000000000004</v>
      </c>
      <c r="I196" s="203">
        <f t="shared" si="16"/>
        <v>383</v>
      </c>
      <c r="J196" s="203">
        <f t="shared" si="16"/>
        <v>0.03</v>
      </c>
      <c r="K196" s="203">
        <f t="shared" si="16"/>
        <v>6</v>
      </c>
      <c r="L196" s="203">
        <f t="shared" si="16"/>
        <v>0</v>
      </c>
      <c r="M196" s="203">
        <f t="shared" si="16"/>
        <v>16</v>
      </c>
      <c r="N196" s="203">
        <f t="shared" si="16"/>
        <v>22</v>
      </c>
      <c r="O196" s="203">
        <f t="shared" si="16"/>
        <v>9</v>
      </c>
      <c r="P196" s="203">
        <f t="shared" si="16"/>
        <v>2.2000000000000002</v>
      </c>
      <c r="Q196" s="231"/>
      <c r="R196" s="382">
        <f>SUM(R188+R195)</f>
        <v>300</v>
      </c>
      <c r="S196" s="203"/>
      <c r="T196" s="408">
        <f t="shared" ref="T196:BM196" si="17">SUM(T194:T195)</f>
        <v>11.92</v>
      </c>
      <c r="U196" s="203">
        <f t="shared" si="17"/>
        <v>49.980000000000004</v>
      </c>
      <c r="V196" s="203">
        <f t="shared" si="17"/>
        <v>406</v>
      </c>
      <c r="W196" s="203">
        <f t="shared" si="17"/>
        <v>0</v>
      </c>
      <c r="X196" s="203">
        <f t="shared" si="17"/>
        <v>0</v>
      </c>
      <c r="Y196" s="387">
        <f t="shared" si="17"/>
        <v>0</v>
      </c>
      <c r="Z196" s="203">
        <f t="shared" si="17"/>
        <v>100</v>
      </c>
      <c r="AA196" s="203">
        <f t="shared" si="17"/>
        <v>100</v>
      </c>
      <c r="AB196" s="203">
        <f t="shared" si="17"/>
        <v>26</v>
      </c>
      <c r="AC196" s="203">
        <f t="shared" si="17"/>
        <v>278</v>
      </c>
      <c r="AD196" s="203">
        <f t="shared" si="17"/>
        <v>16</v>
      </c>
      <c r="AE196" s="203">
        <f t="shared" si="17"/>
        <v>9</v>
      </c>
      <c r="AF196" s="203">
        <f t="shared" si="17"/>
        <v>11</v>
      </c>
      <c r="AG196" s="203">
        <f t="shared" si="17"/>
        <v>2.2000000000000002</v>
      </c>
      <c r="AH196" s="203">
        <f t="shared" si="17"/>
        <v>0</v>
      </c>
      <c r="AI196" s="203">
        <f t="shared" si="17"/>
        <v>30</v>
      </c>
      <c r="AJ196" s="203">
        <f t="shared" si="17"/>
        <v>0.2</v>
      </c>
      <c r="AK196" s="203">
        <f t="shared" si="17"/>
        <v>0.03</v>
      </c>
      <c r="AL196" s="203">
        <f t="shared" si="17"/>
        <v>0.02</v>
      </c>
      <c r="AM196" s="203">
        <f t="shared" si="17"/>
        <v>0.3</v>
      </c>
      <c r="AN196" s="203">
        <f t="shared" si="17"/>
        <v>10</v>
      </c>
      <c r="AO196" s="203">
        <f t="shared" si="17"/>
        <v>100</v>
      </c>
      <c r="AP196" s="203">
        <f t="shared" si="17"/>
        <v>100</v>
      </c>
      <c r="AQ196" s="203">
        <f t="shared" si="17"/>
        <v>26</v>
      </c>
      <c r="AR196" s="203">
        <f t="shared" si="17"/>
        <v>278</v>
      </c>
      <c r="AS196" s="203">
        <f t="shared" si="17"/>
        <v>16</v>
      </c>
      <c r="AT196" s="203">
        <f t="shared" si="17"/>
        <v>9</v>
      </c>
      <c r="AU196" s="203">
        <f t="shared" si="17"/>
        <v>11</v>
      </c>
      <c r="AV196" s="203">
        <f t="shared" si="17"/>
        <v>2.2000000000000002</v>
      </c>
      <c r="AW196" s="203">
        <f t="shared" si="17"/>
        <v>0</v>
      </c>
      <c r="AX196" s="203">
        <f t="shared" si="17"/>
        <v>30</v>
      </c>
      <c r="AY196" s="203">
        <f t="shared" si="17"/>
        <v>0.2</v>
      </c>
      <c r="AZ196" s="203">
        <f t="shared" si="17"/>
        <v>0.03</v>
      </c>
      <c r="BA196" s="203">
        <f t="shared" si="17"/>
        <v>0.02</v>
      </c>
      <c r="BB196" s="203">
        <f t="shared" si="17"/>
        <v>0.3</v>
      </c>
      <c r="BC196" s="203">
        <f t="shared" si="17"/>
        <v>10</v>
      </c>
      <c r="BD196" s="203">
        <f t="shared" si="17"/>
        <v>0</v>
      </c>
      <c r="BE196" s="203">
        <f t="shared" si="17"/>
        <v>0.03</v>
      </c>
      <c r="BF196" s="203">
        <f t="shared" si="17"/>
        <v>6</v>
      </c>
      <c r="BG196" s="203">
        <f t="shared" si="17"/>
        <v>0</v>
      </c>
      <c r="BH196" s="203">
        <f t="shared" si="17"/>
        <v>16</v>
      </c>
      <c r="BI196" s="203">
        <f t="shared" si="17"/>
        <v>22</v>
      </c>
      <c r="BJ196" s="203">
        <f t="shared" si="17"/>
        <v>9</v>
      </c>
      <c r="BK196" s="203">
        <f t="shared" si="17"/>
        <v>2.2000000000000002</v>
      </c>
      <c r="BL196" s="203">
        <f t="shared" si="17"/>
        <v>0</v>
      </c>
      <c r="BM196" s="203">
        <f t="shared" si="17"/>
        <v>0</v>
      </c>
    </row>
    <row r="197" spans="1:65" ht="15.75" hidden="1" customHeight="1" x14ac:dyDescent="0.3">
      <c r="A197" s="673"/>
      <c r="B197" s="673"/>
      <c r="C197" s="676"/>
      <c r="D197" s="200"/>
      <c r="E197" s="200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0"/>
      <c r="R197" s="381"/>
      <c r="S197" s="200"/>
      <c r="T197" s="200"/>
      <c r="U197" s="201"/>
      <c r="V197" s="201"/>
      <c r="W197" s="201"/>
      <c r="X197" s="201"/>
      <c r="Y197" s="470"/>
      <c r="Z197" s="469"/>
      <c r="AA197" s="469"/>
      <c r="AB197" s="200"/>
      <c r="AC197" s="200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0"/>
      <c r="AR197" s="200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471"/>
      <c r="BG197" s="201"/>
      <c r="BH197" s="201"/>
      <c r="BI197" s="201"/>
      <c r="BJ197" s="201"/>
      <c r="BK197" s="201"/>
      <c r="BL197" s="201"/>
      <c r="BM197" s="201"/>
    </row>
    <row r="198" spans="1:65" ht="15.75" hidden="1" customHeight="1" x14ac:dyDescent="0.3">
      <c r="A198" s="673"/>
      <c r="B198" s="566"/>
      <c r="C198" s="674"/>
      <c r="D198" s="200"/>
      <c r="E198" s="200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0"/>
      <c r="R198" s="381"/>
      <c r="S198" s="200"/>
      <c r="T198" s="200"/>
      <c r="U198" s="201"/>
      <c r="V198" s="201"/>
      <c r="W198" s="201"/>
      <c r="X198" s="201"/>
      <c r="Y198" s="470"/>
      <c r="Z198" s="469"/>
      <c r="AA198" s="469"/>
      <c r="AB198" s="200"/>
      <c r="AC198" s="200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0"/>
      <c r="AR198" s="200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471"/>
      <c r="BG198" s="201"/>
      <c r="BH198" s="201"/>
      <c r="BI198" s="201"/>
      <c r="BJ198" s="201"/>
      <c r="BK198" s="201"/>
      <c r="BL198" s="201"/>
      <c r="BM198" s="201"/>
    </row>
    <row r="199" spans="1:65" ht="15.75" hidden="1" customHeight="1" x14ac:dyDescent="0.3">
      <c r="A199" s="673"/>
      <c r="B199" s="566"/>
      <c r="C199" s="674"/>
      <c r="D199" s="200"/>
      <c r="E199" s="200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0"/>
      <c r="R199" s="381"/>
      <c r="S199" s="200"/>
      <c r="T199" s="200"/>
      <c r="U199" s="201"/>
      <c r="V199" s="201"/>
      <c r="W199" s="201"/>
      <c r="X199" s="201"/>
      <c r="Y199" s="470"/>
      <c r="Z199" s="469"/>
      <c r="AA199" s="469"/>
      <c r="AB199" s="200"/>
      <c r="AC199" s="200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0"/>
      <c r="AR199" s="200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471"/>
      <c r="BG199" s="201"/>
      <c r="BH199" s="201"/>
      <c r="BI199" s="201"/>
      <c r="BJ199" s="201"/>
      <c r="BK199" s="201"/>
      <c r="BL199" s="201"/>
      <c r="BM199" s="201"/>
    </row>
    <row r="200" spans="1:65" ht="15.75" hidden="1" customHeight="1" x14ac:dyDescent="0.3">
      <c r="A200" s="673"/>
      <c r="B200" s="566"/>
      <c r="C200" s="674"/>
      <c r="D200" s="200"/>
      <c r="E200" s="200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0"/>
      <c r="R200" s="381"/>
      <c r="S200" s="200"/>
      <c r="T200" s="200"/>
      <c r="U200" s="201"/>
      <c r="V200" s="201"/>
      <c r="W200" s="201"/>
      <c r="X200" s="201"/>
      <c r="Y200" s="470"/>
      <c r="Z200" s="469"/>
      <c r="AA200" s="469"/>
      <c r="AB200" s="200"/>
      <c r="AC200" s="200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0"/>
      <c r="AR200" s="200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471"/>
      <c r="BG200" s="201"/>
      <c r="BH200" s="201"/>
      <c r="BI200" s="201"/>
      <c r="BJ200" s="201"/>
      <c r="BK200" s="201"/>
      <c r="BL200" s="201"/>
      <c r="BM200" s="201"/>
    </row>
    <row r="201" spans="1:65" ht="15.75" hidden="1" customHeight="1" x14ac:dyDescent="0.3">
      <c r="A201" s="673"/>
      <c r="B201" s="566"/>
      <c r="C201" s="674"/>
      <c r="D201" s="200"/>
      <c r="E201" s="200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0"/>
      <c r="R201" s="381"/>
      <c r="S201" s="200"/>
      <c r="T201" s="200"/>
      <c r="U201" s="201"/>
      <c r="V201" s="201"/>
      <c r="W201" s="201"/>
      <c r="X201" s="201"/>
      <c r="Y201" s="470"/>
      <c r="Z201" s="469"/>
      <c r="AA201" s="469"/>
      <c r="AB201" s="200"/>
      <c r="AC201" s="200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0"/>
      <c r="AR201" s="200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471"/>
      <c r="BG201" s="201"/>
      <c r="BH201" s="201"/>
      <c r="BI201" s="201"/>
      <c r="BJ201" s="201"/>
      <c r="BK201" s="201"/>
      <c r="BL201" s="201"/>
      <c r="BM201" s="201"/>
    </row>
    <row r="202" spans="1:65" ht="15.75" hidden="1" customHeight="1" x14ac:dyDescent="0.3">
      <c r="A202" s="673"/>
      <c r="B202" s="566"/>
      <c r="C202" s="674"/>
      <c r="D202" s="200"/>
      <c r="E202" s="200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0"/>
      <c r="R202" s="381"/>
      <c r="S202" s="200"/>
      <c r="T202" s="200"/>
      <c r="U202" s="201"/>
      <c r="V202" s="201"/>
      <c r="W202" s="201"/>
      <c r="X202" s="201"/>
      <c r="Y202" s="470"/>
      <c r="Z202" s="469"/>
      <c r="AA202" s="469"/>
      <c r="AB202" s="200"/>
      <c r="AC202" s="200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0"/>
      <c r="AR202" s="200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471"/>
      <c r="BG202" s="201"/>
      <c r="BH202" s="201"/>
      <c r="BI202" s="201"/>
      <c r="BJ202" s="201"/>
      <c r="BK202" s="201"/>
      <c r="BL202" s="201"/>
      <c r="BM202" s="201"/>
    </row>
    <row r="203" spans="1:65" ht="15.75" hidden="1" customHeight="1" x14ac:dyDescent="0.3">
      <c r="A203" s="673"/>
      <c r="B203" s="566"/>
      <c r="C203" s="674"/>
      <c r="D203" s="200"/>
      <c r="E203" s="20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0"/>
      <c r="R203" s="381"/>
      <c r="S203" s="200"/>
      <c r="T203" s="200"/>
      <c r="U203" s="201"/>
      <c r="V203" s="201"/>
      <c r="W203" s="201"/>
      <c r="X203" s="201"/>
      <c r="Y203" s="470"/>
      <c r="Z203" s="469"/>
      <c r="AA203" s="469"/>
      <c r="AB203" s="200"/>
      <c r="AC203" s="200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0"/>
      <c r="AR203" s="200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471"/>
      <c r="BG203" s="201"/>
      <c r="BH203" s="201"/>
      <c r="BI203" s="201"/>
      <c r="BJ203" s="201"/>
      <c r="BK203" s="201"/>
      <c r="BL203" s="201"/>
      <c r="BM203" s="201"/>
    </row>
    <row r="204" spans="1:65" ht="15.75" hidden="1" customHeight="1" x14ac:dyDescent="0.3">
      <c r="A204" s="344"/>
      <c r="B204" s="344"/>
      <c r="C204" s="344" t="s">
        <v>330</v>
      </c>
      <c r="D204" s="200"/>
      <c r="E204" s="20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0"/>
      <c r="R204" s="381"/>
      <c r="S204" s="200"/>
      <c r="T204" s="200"/>
      <c r="U204" s="201"/>
      <c r="V204" s="201"/>
      <c r="W204" s="201"/>
      <c r="X204" s="201"/>
      <c r="Y204" s="470"/>
      <c r="Z204" s="469"/>
      <c r="AA204" s="469"/>
      <c r="AB204" s="200"/>
      <c r="AC204" s="200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0"/>
      <c r="AR204" s="200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471"/>
      <c r="BG204" s="201"/>
      <c r="BH204" s="201"/>
      <c r="BI204" s="201"/>
      <c r="BJ204" s="201"/>
      <c r="BK204" s="201"/>
      <c r="BL204" s="201"/>
      <c r="BM204" s="201"/>
    </row>
    <row r="205" spans="1:65" s="1" customFormat="1" ht="15.6" hidden="1" x14ac:dyDescent="0.3">
      <c r="A205" s="521" t="s">
        <v>328</v>
      </c>
      <c r="B205" s="522"/>
      <c r="C205" s="523"/>
      <c r="D205" s="345"/>
      <c r="E205" s="346">
        <v>60</v>
      </c>
      <c r="F205" s="347"/>
      <c r="G205" s="348"/>
      <c r="H205" s="348"/>
      <c r="I205" s="349"/>
      <c r="J205" s="345"/>
      <c r="K205" s="346"/>
      <c r="L205" s="350"/>
      <c r="M205" s="351"/>
      <c r="N205" s="352"/>
      <c r="O205" s="353"/>
      <c r="P205" s="351"/>
      <c r="Q205" s="345"/>
      <c r="R205" s="383">
        <v>60</v>
      </c>
      <c r="S205" s="10"/>
      <c r="T205" s="10"/>
      <c r="U205" s="10"/>
      <c r="V205" s="10"/>
      <c r="W205" s="27"/>
      <c r="X205" s="27"/>
      <c r="Y205" s="391"/>
      <c r="Z205" s="351"/>
      <c r="AA205" s="351"/>
      <c r="AB205" s="352"/>
      <c r="AC205" s="352"/>
      <c r="AD205" s="351"/>
      <c r="AE205" s="351"/>
      <c r="AF205" s="352"/>
      <c r="AG205" s="352"/>
      <c r="AH205" s="352"/>
      <c r="AI205" s="352"/>
      <c r="AJ205" s="348"/>
      <c r="AK205" s="351">
        <v>60</v>
      </c>
      <c r="AL205" s="351"/>
      <c r="AM205" s="352"/>
      <c r="AN205" s="352"/>
      <c r="AO205" s="351"/>
      <c r="AP205" s="351"/>
      <c r="AQ205" s="352"/>
      <c r="AR205" s="352"/>
      <c r="AS205" s="351"/>
      <c r="AT205" s="351"/>
      <c r="AU205" s="352"/>
      <c r="AV205" s="352"/>
      <c r="AW205" s="352"/>
      <c r="AX205" s="352"/>
      <c r="BG205" s="354"/>
      <c r="BH205" s="354"/>
      <c r="BI205" s="354"/>
      <c r="BJ205" s="354"/>
      <c r="BK205" s="354"/>
      <c r="BL205" s="354"/>
      <c r="BM205" s="354"/>
    </row>
    <row r="206" spans="1:65" s="1" customFormat="1" ht="15.6" hidden="1" x14ac:dyDescent="0.3">
      <c r="A206" s="538" t="s">
        <v>21</v>
      </c>
      <c r="B206" s="539"/>
      <c r="C206" s="540"/>
      <c r="D206" s="25">
        <v>34</v>
      </c>
      <c r="E206" s="14">
        <v>34</v>
      </c>
      <c r="F206" s="11"/>
      <c r="G206" s="13"/>
      <c r="H206" s="13"/>
      <c r="I206" s="21"/>
      <c r="J206" s="25"/>
      <c r="K206" s="14"/>
      <c r="L206" s="15"/>
      <c r="M206" s="16"/>
      <c r="N206" s="27"/>
      <c r="O206" s="333"/>
      <c r="P206" s="10"/>
      <c r="Q206" s="25">
        <v>34</v>
      </c>
      <c r="R206" s="21">
        <v>34</v>
      </c>
      <c r="S206" s="14">
        <v>23</v>
      </c>
      <c r="T206" s="399">
        <f t="shared" ref="T206:T211" si="18">SUM(Q206*S206)/1000</f>
        <v>0.78200000000000003</v>
      </c>
      <c r="U206" s="16"/>
      <c r="V206" s="16"/>
      <c r="W206" s="27"/>
      <c r="X206" s="27"/>
      <c r="Y206" s="332"/>
      <c r="Z206" s="16"/>
      <c r="AA206" s="16"/>
      <c r="AB206" s="27"/>
      <c r="AC206" s="27"/>
      <c r="AD206" s="16"/>
      <c r="AE206" s="16"/>
      <c r="AF206" s="27"/>
      <c r="AG206" s="27"/>
      <c r="AH206" s="27"/>
      <c r="AI206" s="27"/>
      <c r="AJ206" s="13">
        <v>34</v>
      </c>
      <c r="AK206" s="13">
        <v>34</v>
      </c>
      <c r="AL206" s="16"/>
      <c r="AM206" s="27"/>
      <c r="AN206" s="27"/>
      <c r="AO206" s="16"/>
      <c r="AP206" s="16"/>
      <c r="AQ206" s="27"/>
      <c r="AR206" s="27"/>
      <c r="AS206" s="16"/>
      <c r="AT206" s="16"/>
      <c r="AU206" s="27"/>
      <c r="AV206" s="27"/>
      <c r="AW206" s="27"/>
      <c r="AX206" s="27"/>
      <c r="BG206" s="29"/>
      <c r="BH206" s="29"/>
      <c r="BI206" s="29"/>
      <c r="BJ206" s="29"/>
      <c r="BK206" s="29"/>
      <c r="BL206" s="29"/>
      <c r="BM206" s="29"/>
    </row>
    <row r="207" spans="1:65" s="1" customFormat="1" ht="15.6" hidden="1" x14ac:dyDescent="0.3">
      <c r="A207" s="543" t="s">
        <v>314</v>
      </c>
      <c r="B207" s="515"/>
      <c r="C207" s="516"/>
      <c r="D207" s="17">
        <v>1</v>
      </c>
      <c r="E207" s="8">
        <v>1</v>
      </c>
      <c r="F207" s="3"/>
      <c r="G207" s="7"/>
      <c r="H207" s="7"/>
      <c r="I207" s="20"/>
      <c r="J207" s="17"/>
      <c r="K207" s="8"/>
      <c r="L207" s="9"/>
      <c r="M207" s="10"/>
      <c r="N207" s="27"/>
      <c r="O207" s="333"/>
      <c r="P207" s="10"/>
      <c r="Q207" s="17">
        <v>1</v>
      </c>
      <c r="R207" s="20">
        <v>1</v>
      </c>
      <c r="S207" s="8">
        <v>23</v>
      </c>
      <c r="T207" s="399">
        <f t="shared" si="18"/>
        <v>2.3E-2</v>
      </c>
      <c r="U207" s="10"/>
      <c r="V207" s="10"/>
      <c r="W207" s="27"/>
      <c r="X207" s="27"/>
      <c r="Y207" s="332"/>
      <c r="Z207" s="10"/>
      <c r="AA207" s="10"/>
      <c r="AB207" s="27"/>
      <c r="AC207" s="27"/>
      <c r="AD207" s="10"/>
      <c r="AE207" s="10"/>
      <c r="AF207" s="27"/>
      <c r="AG207" s="27"/>
      <c r="AH207" s="27"/>
      <c r="AI207" s="27"/>
      <c r="AJ207" s="7">
        <v>7</v>
      </c>
      <c r="AK207" s="7">
        <v>7</v>
      </c>
      <c r="AL207" s="10"/>
      <c r="AM207" s="27"/>
      <c r="AN207" s="27"/>
      <c r="AO207" s="10"/>
      <c r="AP207" s="10"/>
      <c r="AQ207" s="27"/>
      <c r="AR207" s="27"/>
      <c r="AS207" s="10"/>
      <c r="AT207" s="10"/>
      <c r="AU207" s="27"/>
      <c r="AV207" s="27"/>
      <c r="AW207" s="27"/>
      <c r="AX207" s="27"/>
      <c r="BG207" s="29"/>
      <c r="BH207" s="29"/>
      <c r="BI207" s="29"/>
      <c r="BJ207" s="29"/>
      <c r="BK207" s="29"/>
      <c r="BL207" s="29"/>
      <c r="BM207" s="29"/>
    </row>
    <row r="208" spans="1:65" s="1" customFormat="1" ht="15.6" hidden="1" x14ac:dyDescent="0.3">
      <c r="A208" s="543" t="s">
        <v>313</v>
      </c>
      <c r="B208" s="515"/>
      <c r="C208" s="516"/>
      <c r="D208" s="17">
        <v>5</v>
      </c>
      <c r="E208" s="8">
        <v>5</v>
      </c>
      <c r="F208" s="3"/>
      <c r="G208" s="7"/>
      <c r="H208" s="7"/>
      <c r="I208" s="20"/>
      <c r="J208" s="17"/>
      <c r="K208" s="8"/>
      <c r="L208" s="9"/>
      <c r="M208" s="10"/>
      <c r="N208" s="27"/>
      <c r="O208" s="333"/>
      <c r="P208" s="10"/>
      <c r="Q208" s="17">
        <v>5</v>
      </c>
      <c r="R208" s="20">
        <v>5</v>
      </c>
      <c r="S208" s="200">
        <v>50</v>
      </c>
      <c r="T208" s="399">
        <f t="shared" si="18"/>
        <v>0.25</v>
      </c>
      <c r="U208" s="10"/>
      <c r="V208" s="10"/>
      <c r="W208" s="27"/>
      <c r="X208" s="27"/>
      <c r="Y208" s="332"/>
      <c r="Z208" s="10"/>
      <c r="AA208" s="10"/>
      <c r="AB208" s="27"/>
      <c r="AC208" s="27"/>
      <c r="AD208" s="10"/>
      <c r="AE208" s="10"/>
      <c r="AF208" s="27"/>
      <c r="AG208" s="27"/>
      <c r="AH208" s="27"/>
      <c r="AI208" s="27"/>
      <c r="AJ208" s="7">
        <v>17</v>
      </c>
      <c r="AK208" s="7">
        <v>17</v>
      </c>
      <c r="AL208" s="10"/>
      <c r="AM208" s="27"/>
      <c r="AN208" s="27"/>
      <c r="AO208" s="10"/>
      <c r="AP208" s="10"/>
      <c r="AQ208" s="27"/>
      <c r="AR208" s="27"/>
      <c r="AS208" s="10"/>
      <c r="AT208" s="10"/>
      <c r="AU208" s="27"/>
      <c r="AV208" s="27"/>
      <c r="AW208" s="27"/>
      <c r="AX208" s="27"/>
      <c r="BG208" s="29"/>
      <c r="BH208" s="29"/>
      <c r="BI208" s="29"/>
      <c r="BJ208" s="29"/>
      <c r="BK208" s="29"/>
      <c r="BL208" s="29"/>
      <c r="BM208" s="29"/>
    </row>
    <row r="209" spans="1:65" s="1" customFormat="1" ht="15.6" hidden="1" x14ac:dyDescent="0.3">
      <c r="A209" s="543" t="s">
        <v>228</v>
      </c>
      <c r="B209" s="515"/>
      <c r="C209" s="516"/>
      <c r="D209" s="17">
        <v>3.6</v>
      </c>
      <c r="E209" s="8">
        <v>3.6</v>
      </c>
      <c r="F209" s="3"/>
      <c r="G209" s="7"/>
      <c r="H209" s="7"/>
      <c r="I209" s="20"/>
      <c r="J209" s="17"/>
      <c r="K209" s="8"/>
      <c r="L209" s="9"/>
      <c r="M209" s="10"/>
      <c r="N209" s="27"/>
      <c r="O209" s="333"/>
      <c r="P209" s="10"/>
      <c r="Q209" s="17">
        <v>3.6</v>
      </c>
      <c r="R209" s="20">
        <v>3.6</v>
      </c>
      <c r="S209" s="8">
        <v>420</v>
      </c>
      <c r="T209" s="399">
        <f t="shared" si="18"/>
        <v>1.512</v>
      </c>
      <c r="U209" s="10"/>
      <c r="V209" s="10"/>
      <c r="W209" s="27"/>
      <c r="X209" s="27"/>
      <c r="Y209" s="332"/>
      <c r="Z209" s="10"/>
      <c r="AA209" s="10"/>
      <c r="AB209" s="27"/>
      <c r="AC209" s="27"/>
      <c r="AD209" s="10"/>
      <c r="AE209" s="10"/>
      <c r="AF209" s="27"/>
      <c r="AG209" s="27"/>
      <c r="AH209" s="27"/>
      <c r="AI209" s="27"/>
      <c r="AJ209" s="7">
        <v>3.6</v>
      </c>
      <c r="AK209" s="7">
        <v>3.6</v>
      </c>
      <c r="AL209" s="10"/>
      <c r="AM209" s="27"/>
      <c r="AN209" s="27"/>
      <c r="AO209" s="10"/>
      <c r="AP209" s="10"/>
      <c r="AQ209" s="27"/>
      <c r="AR209" s="27"/>
      <c r="AS209" s="10"/>
      <c r="AT209" s="10"/>
      <c r="AU209" s="27"/>
      <c r="AV209" s="27"/>
      <c r="AW209" s="27"/>
      <c r="AX209" s="27"/>
      <c r="BG209" s="29"/>
      <c r="BH209" s="29"/>
      <c r="BI209" s="29"/>
      <c r="BJ209" s="29"/>
      <c r="BK209" s="29"/>
      <c r="BL209" s="29"/>
      <c r="BM209" s="29"/>
    </row>
    <row r="210" spans="1:65" s="1" customFormat="1" ht="15.6" hidden="1" x14ac:dyDescent="0.3">
      <c r="A210" s="551" t="s">
        <v>6</v>
      </c>
      <c r="B210" s="552"/>
      <c r="C210" s="553"/>
      <c r="D210" s="311">
        <v>10</v>
      </c>
      <c r="E210" s="331">
        <v>10</v>
      </c>
      <c r="F210" s="332"/>
      <c r="G210" s="27"/>
      <c r="H210" s="27"/>
      <c r="I210" s="333"/>
      <c r="J210" s="311"/>
      <c r="K210" s="331"/>
      <c r="L210" s="332"/>
      <c r="M210" s="27"/>
      <c r="N210" s="27"/>
      <c r="O210" s="333"/>
      <c r="P210" s="10"/>
      <c r="Q210" s="311">
        <v>10</v>
      </c>
      <c r="R210" s="333">
        <v>10</v>
      </c>
      <c r="S210" s="200">
        <v>41.07</v>
      </c>
      <c r="T210" s="399">
        <f t="shared" si="18"/>
        <v>0.41070000000000001</v>
      </c>
      <c r="U210" s="27"/>
      <c r="V210" s="27"/>
      <c r="W210" s="27"/>
      <c r="X210" s="27"/>
      <c r="Y210" s="332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>
        <v>10</v>
      </c>
      <c r="AK210" s="27">
        <v>10</v>
      </c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BG210" s="29"/>
      <c r="BH210" s="29"/>
      <c r="BI210" s="29"/>
      <c r="BJ210" s="29"/>
      <c r="BK210" s="29"/>
      <c r="BL210" s="29"/>
      <c r="BM210" s="29"/>
    </row>
    <row r="211" spans="1:65" s="1" customFormat="1" ht="15.6" hidden="1" x14ac:dyDescent="0.3">
      <c r="A211" s="551" t="s">
        <v>315</v>
      </c>
      <c r="B211" s="552"/>
      <c r="C211" s="553"/>
      <c r="D211" s="311">
        <v>2</v>
      </c>
      <c r="E211" s="331">
        <v>2</v>
      </c>
      <c r="F211" s="332"/>
      <c r="G211" s="27"/>
      <c r="H211" s="27"/>
      <c r="I211" s="333"/>
      <c r="J211" s="311"/>
      <c r="K211" s="331"/>
      <c r="L211" s="332"/>
      <c r="M211" s="27"/>
      <c r="N211" s="314"/>
      <c r="O211" s="315"/>
      <c r="P211" s="10"/>
      <c r="Q211" s="311">
        <v>2</v>
      </c>
      <c r="R211" s="333">
        <v>2</v>
      </c>
      <c r="S211" s="200">
        <v>41.07</v>
      </c>
      <c r="T211" s="399">
        <f t="shared" si="18"/>
        <v>8.2140000000000005E-2</v>
      </c>
      <c r="U211" s="27"/>
      <c r="V211" s="27"/>
      <c r="W211" s="314"/>
      <c r="X211" s="314"/>
      <c r="Y211" s="313"/>
      <c r="Z211" s="27"/>
      <c r="AA211" s="27"/>
      <c r="AB211" s="314"/>
      <c r="AC211" s="314"/>
      <c r="AD211" s="27"/>
      <c r="AE211" s="27"/>
      <c r="AF211" s="314"/>
      <c r="AG211" s="314"/>
      <c r="AH211" s="314"/>
      <c r="AI211" s="314"/>
      <c r="AJ211" s="27">
        <v>2</v>
      </c>
      <c r="AK211" s="27">
        <v>2</v>
      </c>
      <c r="AL211" s="27"/>
      <c r="AM211" s="314"/>
      <c r="AN211" s="314"/>
      <c r="AO211" s="27"/>
      <c r="AP211" s="27"/>
      <c r="AQ211" s="314"/>
      <c r="AR211" s="314"/>
      <c r="AS211" s="27"/>
      <c r="AT211" s="27"/>
      <c r="AU211" s="314"/>
      <c r="AV211" s="314"/>
      <c r="AW211" s="314"/>
      <c r="AX211" s="314"/>
      <c r="BG211" s="29"/>
      <c r="BH211" s="29"/>
      <c r="BI211" s="29"/>
      <c r="BJ211" s="29"/>
      <c r="BK211" s="29"/>
      <c r="BL211" s="29"/>
      <c r="BM211" s="29"/>
    </row>
    <row r="212" spans="1:65" s="1" customFormat="1" ht="18.75" hidden="1" customHeight="1" x14ac:dyDescent="0.3">
      <c r="A212" s="551" t="s">
        <v>54</v>
      </c>
      <c r="B212" s="552"/>
      <c r="C212" s="553"/>
      <c r="D212" s="311" t="s">
        <v>316</v>
      </c>
      <c r="E212" s="331">
        <v>2</v>
      </c>
      <c r="F212" s="332"/>
      <c r="G212" s="27"/>
      <c r="H212" s="27"/>
      <c r="I212" s="333"/>
      <c r="J212" s="311"/>
      <c r="K212" s="331"/>
      <c r="L212" s="332"/>
      <c r="M212" s="27"/>
      <c r="N212" s="10"/>
      <c r="O212" s="18"/>
      <c r="P212" s="10"/>
      <c r="Q212" s="311" t="s">
        <v>316</v>
      </c>
      <c r="R212" s="333">
        <v>2</v>
      </c>
      <c r="S212" s="331">
        <v>5.97</v>
      </c>
      <c r="T212" s="403">
        <v>0.35</v>
      </c>
      <c r="U212" s="27"/>
      <c r="V212" s="27"/>
      <c r="W212" s="10"/>
      <c r="X212" s="10"/>
      <c r="Y212" s="9"/>
      <c r="Z212" s="27"/>
      <c r="AA212" s="27"/>
      <c r="AB212" s="10"/>
      <c r="AC212" s="10"/>
      <c r="AD212" s="27"/>
      <c r="AE212" s="27"/>
      <c r="AF212" s="10"/>
      <c r="AG212" s="10"/>
      <c r="AH212" s="10"/>
      <c r="AI212" s="10"/>
      <c r="AJ212" s="27" t="s">
        <v>316</v>
      </c>
      <c r="AK212" s="27">
        <v>2</v>
      </c>
      <c r="AL212" s="27"/>
      <c r="AM212" s="10"/>
      <c r="AN212" s="10"/>
      <c r="AO212" s="27"/>
      <c r="AP212" s="27"/>
      <c r="AQ212" s="10"/>
      <c r="AR212" s="10"/>
      <c r="AS212" s="27"/>
      <c r="AT212" s="27"/>
      <c r="AU212" s="10"/>
      <c r="AV212" s="10"/>
      <c r="AW212" s="10"/>
      <c r="AX212" s="10"/>
      <c r="BG212" s="29"/>
      <c r="BH212" s="29"/>
      <c r="BI212" s="29"/>
      <c r="BJ212" s="29"/>
      <c r="BK212" s="29"/>
      <c r="BL212" s="29"/>
      <c r="BM212" s="29"/>
    </row>
    <row r="213" spans="1:65" s="1" customFormat="1" ht="18.75" hidden="1" customHeight="1" x14ac:dyDescent="0.3">
      <c r="A213" s="551" t="s">
        <v>45</v>
      </c>
      <c r="B213" s="552"/>
      <c r="C213" s="553"/>
      <c r="D213" s="311">
        <v>0.4</v>
      </c>
      <c r="E213" s="331">
        <v>0.4</v>
      </c>
      <c r="F213" s="332"/>
      <c r="G213" s="27"/>
      <c r="H213" s="27"/>
      <c r="I213" s="333"/>
      <c r="J213" s="311"/>
      <c r="K213" s="331"/>
      <c r="L213" s="332"/>
      <c r="M213" s="27"/>
      <c r="N213" s="5"/>
      <c r="O213" s="5"/>
      <c r="P213" s="10"/>
      <c r="Q213" s="311">
        <v>0.4</v>
      </c>
      <c r="R213" s="333">
        <v>0.4</v>
      </c>
      <c r="S213" s="8">
        <v>550</v>
      </c>
      <c r="T213" s="399">
        <f t="shared" ref="T213" si="19">SUM(Q213*S213)/1000</f>
        <v>0.22</v>
      </c>
      <c r="U213" s="27"/>
      <c r="V213" s="27"/>
      <c r="W213" s="4"/>
      <c r="X213" s="4"/>
      <c r="Y213" s="282"/>
      <c r="Z213" s="27"/>
      <c r="AA213" s="27"/>
      <c r="AB213" s="4"/>
      <c r="AC213" s="4"/>
      <c r="AD213" s="27"/>
      <c r="AE213" s="27"/>
      <c r="AF213" s="4"/>
      <c r="AG213" s="4"/>
      <c r="AH213" s="4"/>
      <c r="AI213" s="4"/>
      <c r="AJ213" s="27">
        <v>0.4</v>
      </c>
      <c r="AK213" s="27">
        <v>0.4</v>
      </c>
      <c r="AL213" s="27"/>
      <c r="AM213" s="4"/>
      <c r="AN213" s="4"/>
      <c r="AO213" s="27"/>
      <c r="AP213" s="27"/>
      <c r="AQ213" s="4"/>
      <c r="AR213" s="4"/>
      <c r="AS213" s="27"/>
      <c r="AT213" s="27"/>
      <c r="AU213" s="4"/>
      <c r="AV213" s="4"/>
      <c r="AW213" s="4"/>
      <c r="AX213" s="4"/>
      <c r="BG213" s="29"/>
      <c r="BH213" s="29"/>
      <c r="BI213" s="29"/>
      <c r="BJ213" s="29"/>
      <c r="BK213" s="29"/>
      <c r="BL213" s="29"/>
      <c r="BM213" s="29"/>
    </row>
    <row r="214" spans="1:65" s="1" customFormat="1" ht="15.6" hidden="1" x14ac:dyDescent="0.3">
      <c r="A214" s="551" t="s">
        <v>8</v>
      </c>
      <c r="B214" s="552"/>
      <c r="C214" s="553"/>
      <c r="D214" s="311">
        <v>0.03</v>
      </c>
      <c r="E214" s="331">
        <v>0.03</v>
      </c>
      <c r="F214" s="332"/>
      <c r="G214" s="27"/>
      <c r="H214" s="27"/>
      <c r="I214" s="333"/>
      <c r="J214" s="311"/>
      <c r="K214" s="331"/>
      <c r="L214" s="332"/>
      <c r="M214" s="27"/>
      <c r="N214" s="10"/>
      <c r="O214" s="18"/>
      <c r="P214" s="10"/>
      <c r="Q214" s="311">
        <v>0.03</v>
      </c>
      <c r="R214" s="333">
        <v>0.03</v>
      </c>
      <c r="S214" s="8">
        <v>12.42</v>
      </c>
      <c r="T214" s="399">
        <v>0.1</v>
      </c>
      <c r="U214" s="27"/>
      <c r="V214" s="27"/>
      <c r="W214" s="10"/>
      <c r="X214" s="10"/>
      <c r="Y214" s="9"/>
      <c r="Z214" s="27"/>
      <c r="AA214" s="27"/>
      <c r="AB214" s="10"/>
      <c r="AC214" s="10"/>
      <c r="AD214" s="27"/>
      <c r="AE214" s="27"/>
      <c r="AF214" s="10"/>
      <c r="AG214" s="10"/>
      <c r="AH214" s="10"/>
      <c r="AI214" s="10"/>
      <c r="AJ214" s="27">
        <v>0.03</v>
      </c>
      <c r="AK214" s="27">
        <v>0.03</v>
      </c>
      <c r="AL214" s="27"/>
      <c r="AM214" s="10"/>
      <c r="AN214" s="10"/>
      <c r="AO214" s="27"/>
      <c r="AP214" s="27"/>
      <c r="AQ214" s="10"/>
      <c r="AR214" s="10"/>
      <c r="AS214" s="27"/>
      <c r="AT214" s="27"/>
      <c r="AU214" s="10"/>
      <c r="AV214" s="10"/>
      <c r="AW214" s="10"/>
      <c r="AX214" s="10"/>
      <c r="BG214" s="29"/>
      <c r="BH214" s="29"/>
      <c r="BI214" s="29"/>
      <c r="BJ214" s="29"/>
      <c r="BK214" s="29"/>
      <c r="BL214" s="29"/>
      <c r="BM214" s="29"/>
    </row>
    <row r="215" spans="1:65" s="1" customFormat="1" ht="15.6" hidden="1" x14ac:dyDescent="0.3">
      <c r="A215" s="551" t="s">
        <v>317</v>
      </c>
      <c r="B215" s="552"/>
      <c r="C215" s="553"/>
      <c r="D215" s="331">
        <v>2E-3</v>
      </c>
      <c r="E215" s="331">
        <v>2E-3</v>
      </c>
      <c r="F215" s="332"/>
      <c r="G215" s="27"/>
      <c r="H215" s="27"/>
      <c r="I215" s="333"/>
      <c r="J215" s="311"/>
      <c r="K215" s="331"/>
      <c r="L215" s="332"/>
      <c r="M215" s="27"/>
      <c r="N215" s="468"/>
      <c r="O215" s="20"/>
      <c r="P215" s="10"/>
      <c r="Q215" s="311">
        <v>2E-3</v>
      </c>
      <c r="R215" s="333">
        <v>2E-3</v>
      </c>
      <c r="S215" s="331">
        <v>2000</v>
      </c>
      <c r="T215" s="399">
        <f t="shared" ref="T215" si="20">SUM(Q215*S215)/1000</f>
        <v>4.0000000000000001E-3</v>
      </c>
      <c r="U215" s="27"/>
      <c r="V215" s="27"/>
      <c r="W215" s="468"/>
      <c r="X215" s="7"/>
      <c r="Y215" s="3"/>
      <c r="Z215" s="27"/>
      <c r="AA215" s="27"/>
      <c r="AB215" s="468"/>
      <c r="AC215" s="7"/>
      <c r="AD215" s="27"/>
      <c r="AE215" s="27"/>
      <c r="AF215" s="468"/>
      <c r="AG215" s="7"/>
      <c r="AH215" s="7"/>
      <c r="AI215" s="7"/>
      <c r="AJ215" s="27">
        <v>2E-3</v>
      </c>
      <c r="AK215" s="27">
        <v>2E-3</v>
      </c>
      <c r="AL215" s="27"/>
      <c r="AM215" s="468"/>
      <c r="AN215" s="7"/>
      <c r="AO215" s="27"/>
      <c r="AP215" s="27"/>
      <c r="AQ215" s="468"/>
      <c r="AR215" s="7"/>
      <c r="AS215" s="27"/>
      <c r="AT215" s="27"/>
      <c r="AU215" s="468"/>
      <c r="AV215" s="7"/>
      <c r="AW215" s="7"/>
      <c r="AX215" s="7"/>
      <c r="BG215" s="29"/>
      <c r="BH215" s="29"/>
      <c r="BI215" s="29"/>
      <c r="BJ215" s="29"/>
      <c r="BK215" s="29"/>
      <c r="BL215" s="29"/>
      <c r="BM215" s="29"/>
    </row>
    <row r="216" spans="1:65" s="1" customFormat="1" ht="15.6" hidden="1" x14ac:dyDescent="0.3">
      <c r="A216" s="551" t="s">
        <v>318</v>
      </c>
      <c r="B216" s="552"/>
      <c r="C216" s="553"/>
      <c r="D216" s="311" t="s">
        <v>319</v>
      </c>
      <c r="E216" s="331">
        <v>1.5</v>
      </c>
      <c r="F216" s="332"/>
      <c r="G216" s="27"/>
      <c r="H216" s="27"/>
      <c r="I216" s="333"/>
      <c r="J216" s="311"/>
      <c r="K216" s="331"/>
      <c r="L216" s="332"/>
      <c r="M216" s="27"/>
      <c r="N216" s="10"/>
      <c r="O216" s="18"/>
      <c r="P216" s="10"/>
      <c r="Q216" s="311" t="s">
        <v>319</v>
      </c>
      <c r="R216" s="333">
        <v>1.5</v>
      </c>
      <c r="S216" s="331">
        <v>5.97</v>
      </c>
      <c r="T216" s="411">
        <v>0.16</v>
      </c>
      <c r="U216" s="27"/>
      <c r="V216" s="27"/>
      <c r="W216" s="10"/>
      <c r="X216" s="10"/>
      <c r="Y216" s="9"/>
      <c r="Z216" s="27"/>
      <c r="AA216" s="27"/>
      <c r="AB216" s="10"/>
      <c r="AC216" s="10"/>
      <c r="AD216" s="27"/>
      <c r="AE216" s="27"/>
      <c r="AF216" s="10"/>
      <c r="AG216" s="10"/>
      <c r="AH216" s="10"/>
      <c r="AI216" s="10"/>
      <c r="AJ216" s="27" t="s">
        <v>319</v>
      </c>
      <c r="AK216" s="27">
        <v>1.5</v>
      </c>
      <c r="AL216" s="27"/>
      <c r="AM216" s="10"/>
      <c r="AN216" s="10"/>
      <c r="AO216" s="27"/>
      <c r="AP216" s="27"/>
      <c r="AQ216" s="10"/>
      <c r="AR216" s="10"/>
      <c r="AS216" s="27"/>
      <c r="AT216" s="27"/>
      <c r="AU216" s="10"/>
      <c r="AV216" s="10"/>
      <c r="AW216" s="10"/>
      <c r="AX216" s="10"/>
      <c r="BG216" s="29"/>
      <c r="BH216" s="29"/>
      <c r="BI216" s="29"/>
      <c r="BJ216" s="29"/>
      <c r="BK216" s="29"/>
      <c r="BL216" s="29"/>
      <c r="BM216" s="29"/>
    </row>
    <row r="217" spans="1:65" s="1" customFormat="1" ht="15.6" hidden="1" x14ac:dyDescent="0.3">
      <c r="A217" s="551" t="s">
        <v>320</v>
      </c>
      <c r="B217" s="552"/>
      <c r="C217" s="553"/>
      <c r="D217" s="311">
        <v>0.2</v>
      </c>
      <c r="E217" s="331">
        <v>0.2</v>
      </c>
      <c r="F217" s="332"/>
      <c r="G217" s="27"/>
      <c r="H217" s="27"/>
      <c r="I217" s="333"/>
      <c r="J217" s="311"/>
      <c r="K217" s="331"/>
      <c r="L217" s="332"/>
      <c r="M217" s="27"/>
      <c r="N217" s="10"/>
      <c r="O217" s="18"/>
      <c r="P217" s="10"/>
      <c r="Q217" s="311">
        <v>0.2</v>
      </c>
      <c r="R217" s="333">
        <v>0.2</v>
      </c>
      <c r="S217" s="331">
        <v>77.61</v>
      </c>
      <c r="T217" s="403">
        <f t="shared" ref="T217" si="21">SUM(R217*S217)/1000</f>
        <v>1.5522000000000001E-2</v>
      </c>
      <c r="U217" s="27"/>
      <c r="V217" s="27"/>
      <c r="W217" s="10"/>
      <c r="X217" s="10"/>
      <c r="Y217" s="9"/>
      <c r="Z217" s="27"/>
      <c r="AA217" s="27"/>
      <c r="AB217" s="10"/>
      <c r="AC217" s="10"/>
      <c r="AD217" s="27"/>
      <c r="AE217" s="27"/>
      <c r="AF217" s="10"/>
      <c r="AG217" s="10"/>
      <c r="AH217" s="10"/>
      <c r="AI217" s="10"/>
      <c r="AJ217" s="27">
        <v>0.2</v>
      </c>
      <c r="AK217" s="27">
        <v>0.2</v>
      </c>
      <c r="AL217" s="27"/>
      <c r="AM217" s="10"/>
      <c r="AN217" s="10"/>
      <c r="AO217" s="27"/>
      <c r="AP217" s="27"/>
      <c r="AQ217" s="10"/>
      <c r="AR217" s="10"/>
      <c r="AS217" s="27"/>
      <c r="AT217" s="27"/>
      <c r="AU217" s="10"/>
      <c r="AV217" s="10"/>
      <c r="AW217" s="10"/>
      <c r="AX217" s="10"/>
      <c r="BG217" s="29"/>
      <c r="BH217" s="29"/>
      <c r="BI217" s="29"/>
      <c r="BJ217" s="29"/>
      <c r="BK217" s="29"/>
      <c r="BL217" s="29"/>
      <c r="BM217" s="29"/>
    </row>
    <row r="218" spans="1:65" s="1" customFormat="1" ht="15" hidden="1" customHeight="1" x14ac:dyDescent="0.3">
      <c r="A218" s="551"/>
      <c r="B218" s="566"/>
      <c r="C218" s="567"/>
      <c r="D218" s="311"/>
      <c r="E218" s="331"/>
      <c r="F218" s="313">
        <v>4.22</v>
      </c>
      <c r="G218" s="314">
        <v>4.8099999999999996</v>
      </c>
      <c r="H218" s="314">
        <v>33.31</v>
      </c>
      <c r="I218" s="315">
        <v>203</v>
      </c>
      <c r="J218" s="178">
        <v>0.48</v>
      </c>
      <c r="K218" s="179">
        <v>0.02</v>
      </c>
      <c r="L218" s="179">
        <v>17</v>
      </c>
      <c r="M218" s="179">
        <v>105.4</v>
      </c>
      <c r="N218" s="179">
        <v>45.1</v>
      </c>
      <c r="O218" s="179">
        <v>10.8</v>
      </c>
      <c r="P218" s="180">
        <v>0.45</v>
      </c>
      <c r="Q218" s="334"/>
      <c r="R218" s="315"/>
      <c r="S218" s="331"/>
      <c r="T218" s="410">
        <f>SUM(T206:T216)</f>
        <v>3.8938400000000004</v>
      </c>
      <c r="U218" s="314">
        <v>4.22</v>
      </c>
      <c r="V218" s="314">
        <v>4.8099999999999996</v>
      </c>
      <c r="W218" s="314">
        <v>33.31</v>
      </c>
      <c r="X218" s="314">
        <v>203</v>
      </c>
      <c r="Y218" s="9">
        <v>16.399999999999999</v>
      </c>
      <c r="Z218" s="314">
        <v>15.1</v>
      </c>
      <c r="AA218" s="314">
        <v>43.7</v>
      </c>
      <c r="AB218" s="10">
        <v>0.74</v>
      </c>
      <c r="AC218" s="10">
        <v>9</v>
      </c>
      <c r="AD218" s="314">
        <v>2</v>
      </c>
      <c r="AE218" s="314">
        <v>1.81</v>
      </c>
      <c r="AF218" s="10">
        <v>7.0000000000000007E-2</v>
      </c>
      <c r="AG218" s="10">
        <v>0.05</v>
      </c>
      <c r="AH218" s="10">
        <v>0.83</v>
      </c>
      <c r="AI218" s="10">
        <v>0.01</v>
      </c>
      <c r="AJ218" s="314"/>
      <c r="AK218" s="314"/>
      <c r="AL218" s="314">
        <v>122.4</v>
      </c>
      <c r="AM218" s="10">
        <v>63.4</v>
      </c>
      <c r="AN218" s="10">
        <v>16.399999999999999</v>
      </c>
      <c r="AO218" s="314">
        <v>15.1</v>
      </c>
      <c r="AP218" s="314">
        <v>43.7</v>
      </c>
      <c r="AQ218" s="10">
        <v>0.74</v>
      </c>
      <c r="AR218" s="10">
        <v>9</v>
      </c>
      <c r="AS218" s="314">
        <v>2</v>
      </c>
      <c r="AT218" s="314">
        <v>1.81</v>
      </c>
      <c r="AU218" s="10">
        <v>7.0000000000000007E-2</v>
      </c>
      <c r="AV218" s="10">
        <v>0.05</v>
      </c>
      <c r="AW218" s="10">
        <v>0.83</v>
      </c>
      <c r="AX218" s="10">
        <v>0.01</v>
      </c>
      <c r="BG218" s="201">
        <v>0.48</v>
      </c>
      <c r="BH218" s="201">
        <v>0.02</v>
      </c>
      <c r="BI218" s="201">
        <v>17</v>
      </c>
      <c r="BJ218" s="201">
        <v>105.4</v>
      </c>
      <c r="BK218" s="201">
        <v>45.1</v>
      </c>
      <c r="BL218" s="201">
        <v>10.8</v>
      </c>
      <c r="BM218" s="201">
        <v>0.45</v>
      </c>
    </row>
    <row r="219" spans="1:65" ht="15.75" hidden="1" customHeight="1" x14ac:dyDescent="0.3">
      <c r="A219" s="568" t="s">
        <v>278</v>
      </c>
      <c r="B219" s="568"/>
      <c r="C219" s="568"/>
      <c r="D219" s="54"/>
      <c r="E219" s="49">
        <v>150</v>
      </c>
      <c r="F219" s="50">
        <v>5.48</v>
      </c>
      <c r="G219" s="51">
        <v>4.88</v>
      </c>
      <c r="H219" s="51">
        <v>9.07</v>
      </c>
      <c r="I219" s="49">
        <v>125</v>
      </c>
      <c r="J219" s="178">
        <v>6.3E-2</v>
      </c>
      <c r="K219" s="179">
        <v>2.0499999999999998</v>
      </c>
      <c r="L219" s="179">
        <v>32</v>
      </c>
      <c r="M219" s="179">
        <v>189.6</v>
      </c>
      <c r="N219" s="179">
        <v>142.19999999999999</v>
      </c>
      <c r="O219" s="179">
        <v>22.1</v>
      </c>
      <c r="P219" s="180">
        <v>0.16</v>
      </c>
      <c r="Q219" s="54"/>
      <c r="R219" s="52">
        <v>180</v>
      </c>
      <c r="S219" s="47">
        <v>50</v>
      </c>
      <c r="T219" s="409">
        <f t="shared" ref="T219" si="22">SUM(R219*S219)/1000</f>
        <v>9</v>
      </c>
      <c r="U219" s="201">
        <v>5.48</v>
      </c>
      <c r="V219" s="201">
        <v>4.88</v>
      </c>
      <c r="W219" s="201">
        <v>9.07</v>
      </c>
      <c r="X219" s="201">
        <v>125</v>
      </c>
      <c r="Y219" s="510" t="s">
        <v>157</v>
      </c>
      <c r="Z219" s="510"/>
      <c r="AA219" s="511"/>
      <c r="AB219" s="51"/>
      <c r="AC219" s="51">
        <v>150</v>
      </c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>
        <v>180</v>
      </c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174"/>
      <c r="BG219" s="201">
        <v>0.17</v>
      </c>
      <c r="BH219" s="201">
        <v>2.46</v>
      </c>
      <c r="BI219" s="201">
        <v>38.4</v>
      </c>
      <c r="BJ219" s="201">
        <v>227.52</v>
      </c>
      <c r="BK219" s="201">
        <v>170.64</v>
      </c>
      <c r="BL219" s="201">
        <v>26.52</v>
      </c>
      <c r="BM219" s="201">
        <v>0.19</v>
      </c>
    </row>
    <row r="220" spans="1:65" s="77" customFormat="1" ht="15.75" hidden="1" customHeight="1" x14ac:dyDescent="0.3">
      <c r="A220" s="569" t="s">
        <v>335</v>
      </c>
      <c r="B220" s="570"/>
      <c r="C220" s="571"/>
      <c r="D220" s="231"/>
      <c r="E220" s="203">
        <f>SUM(E205+E219)</f>
        <v>210</v>
      </c>
      <c r="F220" s="203">
        <f>SUM(F218:F219)</f>
        <v>9.6999999999999993</v>
      </c>
      <c r="G220" s="203">
        <f t="shared" ref="G220:P220" si="23">SUM(G218:G219)</f>
        <v>9.69</v>
      </c>
      <c r="H220" s="203">
        <f t="shared" si="23"/>
        <v>42.38</v>
      </c>
      <c r="I220" s="203">
        <f t="shared" si="23"/>
        <v>328</v>
      </c>
      <c r="J220" s="203">
        <f t="shared" si="23"/>
        <v>0.54299999999999993</v>
      </c>
      <c r="K220" s="203">
        <f t="shared" si="23"/>
        <v>2.0699999999999998</v>
      </c>
      <c r="L220" s="203">
        <f t="shared" si="23"/>
        <v>49</v>
      </c>
      <c r="M220" s="203">
        <f t="shared" si="23"/>
        <v>295</v>
      </c>
      <c r="N220" s="203">
        <f t="shared" si="23"/>
        <v>187.29999999999998</v>
      </c>
      <c r="O220" s="203">
        <f t="shared" si="23"/>
        <v>32.900000000000006</v>
      </c>
      <c r="P220" s="203">
        <f t="shared" si="23"/>
        <v>0.61</v>
      </c>
      <c r="Q220" s="231"/>
      <c r="R220" s="382">
        <f>SUM(R205+R219)</f>
        <v>240</v>
      </c>
      <c r="S220" s="203"/>
      <c r="T220" s="408">
        <f>SUM(T218:T219)</f>
        <v>12.893840000000001</v>
      </c>
      <c r="U220" s="203">
        <f t="shared" ref="U220:BM220" si="24">SUM(U218:U219)</f>
        <v>9.6999999999999993</v>
      </c>
      <c r="V220" s="203">
        <f t="shared" si="24"/>
        <v>9.69</v>
      </c>
      <c r="W220" s="203">
        <f t="shared" si="24"/>
        <v>42.38</v>
      </c>
      <c r="X220" s="203">
        <f t="shared" si="24"/>
        <v>328</v>
      </c>
      <c r="Y220" s="387">
        <f t="shared" si="24"/>
        <v>16.399999999999999</v>
      </c>
      <c r="Z220" s="203">
        <f t="shared" si="24"/>
        <v>15.1</v>
      </c>
      <c r="AA220" s="203">
        <f t="shared" si="24"/>
        <v>43.7</v>
      </c>
      <c r="AB220" s="203">
        <f t="shared" si="24"/>
        <v>0.74</v>
      </c>
      <c r="AC220" s="203">
        <f t="shared" si="24"/>
        <v>159</v>
      </c>
      <c r="AD220" s="203">
        <f t="shared" si="24"/>
        <v>2</v>
      </c>
      <c r="AE220" s="203">
        <f t="shared" si="24"/>
        <v>1.81</v>
      </c>
      <c r="AF220" s="203">
        <f t="shared" si="24"/>
        <v>7.0000000000000007E-2</v>
      </c>
      <c r="AG220" s="203">
        <f t="shared" si="24"/>
        <v>0.05</v>
      </c>
      <c r="AH220" s="203">
        <f t="shared" si="24"/>
        <v>0.83</v>
      </c>
      <c r="AI220" s="203">
        <f t="shared" si="24"/>
        <v>0.01</v>
      </c>
      <c r="AJ220" s="203">
        <f t="shared" si="24"/>
        <v>0</v>
      </c>
      <c r="AK220" s="203">
        <f t="shared" si="24"/>
        <v>0</v>
      </c>
      <c r="AL220" s="203">
        <f t="shared" si="24"/>
        <v>122.4</v>
      </c>
      <c r="AM220" s="203">
        <f t="shared" si="24"/>
        <v>63.4</v>
      </c>
      <c r="AN220" s="203">
        <f t="shared" si="24"/>
        <v>16.399999999999999</v>
      </c>
      <c r="AO220" s="203">
        <f t="shared" si="24"/>
        <v>15.1</v>
      </c>
      <c r="AP220" s="203">
        <f t="shared" si="24"/>
        <v>43.7</v>
      </c>
      <c r="AQ220" s="203">
        <f t="shared" si="24"/>
        <v>0.74</v>
      </c>
      <c r="AR220" s="203">
        <f t="shared" si="24"/>
        <v>189</v>
      </c>
      <c r="AS220" s="203">
        <f t="shared" si="24"/>
        <v>2</v>
      </c>
      <c r="AT220" s="203">
        <f t="shared" si="24"/>
        <v>1.81</v>
      </c>
      <c r="AU220" s="203">
        <f t="shared" si="24"/>
        <v>7.0000000000000007E-2</v>
      </c>
      <c r="AV220" s="203">
        <f t="shared" si="24"/>
        <v>0.05</v>
      </c>
      <c r="AW220" s="203">
        <f t="shared" si="24"/>
        <v>0.83</v>
      </c>
      <c r="AX220" s="203">
        <f t="shared" si="24"/>
        <v>0.01</v>
      </c>
      <c r="AY220" s="203">
        <f t="shared" si="24"/>
        <v>0</v>
      </c>
      <c r="AZ220" s="203">
        <f t="shared" si="24"/>
        <v>0</v>
      </c>
      <c r="BA220" s="203">
        <f t="shared" si="24"/>
        <v>0</v>
      </c>
      <c r="BB220" s="203">
        <f t="shared" si="24"/>
        <v>0</v>
      </c>
      <c r="BC220" s="203">
        <f t="shared" si="24"/>
        <v>0</v>
      </c>
      <c r="BD220" s="203">
        <f t="shared" si="24"/>
        <v>0</v>
      </c>
      <c r="BE220" s="203">
        <f t="shared" si="24"/>
        <v>0</v>
      </c>
      <c r="BF220" s="203">
        <f t="shared" si="24"/>
        <v>0</v>
      </c>
      <c r="BG220" s="203">
        <f t="shared" si="24"/>
        <v>0.65</v>
      </c>
      <c r="BH220" s="203">
        <f t="shared" si="24"/>
        <v>2.48</v>
      </c>
      <c r="BI220" s="203">
        <f t="shared" si="24"/>
        <v>55.4</v>
      </c>
      <c r="BJ220" s="203">
        <f t="shared" si="24"/>
        <v>332.92</v>
      </c>
      <c r="BK220" s="203">
        <f t="shared" si="24"/>
        <v>215.73999999999998</v>
      </c>
      <c r="BL220" s="203">
        <f t="shared" si="24"/>
        <v>37.32</v>
      </c>
      <c r="BM220" s="203">
        <f t="shared" si="24"/>
        <v>0.64</v>
      </c>
    </row>
    <row r="221" spans="1:65" s="81" customFormat="1" ht="15.75" hidden="1" customHeight="1" x14ac:dyDescent="0.3">
      <c r="A221" s="572" t="s">
        <v>336</v>
      </c>
      <c r="B221" s="573"/>
      <c r="C221" s="574"/>
      <c r="D221" s="224"/>
      <c r="E221" s="225">
        <f t="shared" ref="E221:P221" si="25">SUM(E139+E186+E196+E220)</f>
        <v>780</v>
      </c>
      <c r="F221" s="225">
        <f t="shared" si="25"/>
        <v>35.56</v>
      </c>
      <c r="G221" s="225">
        <f t="shared" si="25"/>
        <v>29.759999999999998</v>
      </c>
      <c r="H221" s="225">
        <f t="shared" si="25"/>
        <v>111.88</v>
      </c>
      <c r="I221" s="225">
        <f t="shared" si="25"/>
        <v>977.2</v>
      </c>
      <c r="J221" s="225">
        <f t="shared" si="25"/>
        <v>0.60299999999999998</v>
      </c>
      <c r="K221" s="225">
        <f t="shared" si="25"/>
        <v>8.42</v>
      </c>
      <c r="L221" s="225">
        <f t="shared" si="25"/>
        <v>71</v>
      </c>
      <c r="M221" s="225">
        <f t="shared" si="25"/>
        <v>375.8</v>
      </c>
      <c r="N221" s="225">
        <f t="shared" si="25"/>
        <v>281.5</v>
      </c>
      <c r="O221" s="225">
        <f t="shared" si="25"/>
        <v>54.2</v>
      </c>
      <c r="P221" s="225">
        <f t="shared" si="25"/>
        <v>3.35</v>
      </c>
      <c r="Q221" s="227"/>
      <c r="R221" s="384">
        <f>SUM(R139+R186+R196+R220)</f>
        <v>860</v>
      </c>
      <c r="S221" s="225"/>
      <c r="T221" s="412">
        <f t="shared" ref="T221:BM221" si="26">SUM(T139+T186+T196+T220)</f>
        <v>38.123840000000001</v>
      </c>
      <c r="U221" s="396">
        <f t="shared" si="26"/>
        <v>94.090000000000018</v>
      </c>
      <c r="V221" s="396">
        <f t="shared" si="26"/>
        <v>730.8900000000001</v>
      </c>
      <c r="W221" s="396" t="e">
        <f t="shared" si="26"/>
        <v>#VALUE!</v>
      </c>
      <c r="X221" s="396">
        <f t="shared" si="26"/>
        <v>328</v>
      </c>
      <c r="Y221" s="392">
        <f t="shared" si="26"/>
        <v>16.399999999999999</v>
      </c>
      <c r="Z221" s="225">
        <f t="shared" si="26"/>
        <v>115.1</v>
      </c>
      <c r="AA221" s="225">
        <f t="shared" si="26"/>
        <v>143.69999999999999</v>
      </c>
      <c r="AB221" s="225">
        <f t="shared" si="26"/>
        <v>57.440000000000005</v>
      </c>
      <c r="AC221" s="225">
        <f t="shared" si="26"/>
        <v>508.3</v>
      </c>
      <c r="AD221" s="225">
        <f t="shared" si="26"/>
        <v>74.8</v>
      </c>
      <c r="AE221" s="225">
        <f t="shared" si="26"/>
        <v>22.209999999999997</v>
      </c>
      <c r="AF221" s="225">
        <f t="shared" si="26"/>
        <v>88.669999999999987</v>
      </c>
      <c r="AG221" s="225">
        <f t="shared" si="26"/>
        <v>2.6</v>
      </c>
      <c r="AH221" s="225">
        <f t="shared" si="26"/>
        <v>42.83</v>
      </c>
      <c r="AI221" s="225">
        <f t="shared" si="26"/>
        <v>1032.01</v>
      </c>
      <c r="AJ221" s="225">
        <f t="shared" si="26"/>
        <v>1.27</v>
      </c>
      <c r="AK221" s="225">
        <f t="shared" si="26"/>
        <v>0.06</v>
      </c>
      <c r="AL221" s="225">
        <f t="shared" si="26"/>
        <v>122.52000000000001</v>
      </c>
      <c r="AM221" s="225">
        <f t="shared" si="26"/>
        <v>63.98</v>
      </c>
      <c r="AN221" s="225">
        <f t="shared" si="26"/>
        <v>26.75</v>
      </c>
      <c r="AO221" s="225">
        <f t="shared" si="26"/>
        <v>115.1</v>
      </c>
      <c r="AP221" s="225">
        <f t="shared" si="26"/>
        <v>143.69999999999999</v>
      </c>
      <c r="AQ221" s="225">
        <f t="shared" si="26"/>
        <v>88.24</v>
      </c>
      <c r="AR221" s="225">
        <f t="shared" si="26"/>
        <v>609.6</v>
      </c>
      <c r="AS221" s="225">
        <f t="shared" si="26"/>
        <v>131.6</v>
      </c>
      <c r="AT221" s="225">
        <f t="shared" si="26"/>
        <v>33.51</v>
      </c>
      <c r="AU221" s="225">
        <f t="shared" si="26"/>
        <v>166.26999999999998</v>
      </c>
      <c r="AV221" s="225">
        <f t="shared" si="26"/>
        <v>2.94</v>
      </c>
      <c r="AW221" s="225">
        <f t="shared" si="26"/>
        <v>44.83</v>
      </c>
      <c r="AX221" s="225">
        <f t="shared" si="26"/>
        <v>1995.01</v>
      </c>
      <c r="AY221" s="225">
        <f t="shared" si="26"/>
        <v>2.35</v>
      </c>
      <c r="AZ221" s="225">
        <f t="shared" si="26"/>
        <v>0.09</v>
      </c>
      <c r="BA221" s="225">
        <f t="shared" si="26"/>
        <v>0.22</v>
      </c>
      <c r="BB221" s="225">
        <f t="shared" si="26"/>
        <v>0.8600000000000001</v>
      </c>
      <c r="BC221" s="225">
        <f t="shared" si="26"/>
        <v>10.71</v>
      </c>
      <c r="BD221" s="225">
        <f t="shared" si="26"/>
        <v>0</v>
      </c>
      <c r="BE221" s="225">
        <f t="shared" si="26"/>
        <v>0.09</v>
      </c>
      <c r="BF221" s="225">
        <f t="shared" si="26"/>
        <v>6.71</v>
      </c>
      <c r="BG221" s="225">
        <f t="shared" si="26"/>
        <v>44.65</v>
      </c>
      <c r="BH221" s="225">
        <f t="shared" si="26"/>
        <v>142.07999999999998</v>
      </c>
      <c r="BI221" s="225">
        <f t="shared" si="26"/>
        <v>235.1</v>
      </c>
      <c r="BJ221" s="225">
        <f t="shared" si="26"/>
        <v>365.92</v>
      </c>
      <c r="BK221" s="225">
        <f t="shared" si="26"/>
        <v>218.92</v>
      </c>
      <c r="BL221" s="225">
        <f t="shared" si="26"/>
        <v>37.32</v>
      </c>
      <c r="BM221" s="225">
        <f t="shared" si="26"/>
        <v>0.64</v>
      </c>
    </row>
    <row r="222" spans="1:65" s="77" customFormat="1" ht="15.75" customHeight="1" x14ac:dyDescent="0.25">
      <c r="A222" s="575" t="s">
        <v>335</v>
      </c>
      <c r="B222" s="575"/>
      <c r="C222" s="575"/>
      <c r="D222" s="61"/>
      <c r="E222" s="62">
        <f>SUM(E188+E195)</f>
        <v>300</v>
      </c>
      <c r="F222" s="76">
        <f t="shared" ref="F222:P222" si="27">SUM(F194:F195)</f>
        <v>19.470000000000002</v>
      </c>
      <c r="G222" s="76">
        <f t="shared" si="27"/>
        <v>11.92</v>
      </c>
      <c r="H222" s="76">
        <f t="shared" si="27"/>
        <v>49.980000000000004</v>
      </c>
      <c r="I222" s="76">
        <f t="shared" si="27"/>
        <v>383</v>
      </c>
      <c r="J222" s="76">
        <f t="shared" si="27"/>
        <v>0.03</v>
      </c>
      <c r="K222" s="76">
        <f t="shared" si="27"/>
        <v>6</v>
      </c>
      <c r="L222" s="76">
        <f t="shared" si="27"/>
        <v>0</v>
      </c>
      <c r="M222" s="76">
        <f t="shared" si="27"/>
        <v>16</v>
      </c>
      <c r="N222" s="76">
        <f t="shared" si="27"/>
        <v>22</v>
      </c>
      <c r="O222" s="76">
        <f t="shared" si="27"/>
        <v>9</v>
      </c>
      <c r="P222" s="76">
        <f t="shared" si="27"/>
        <v>2.2000000000000002</v>
      </c>
      <c r="Q222" s="187"/>
      <c r="R222" s="385">
        <f>SUM(R188+R195)</f>
        <v>300</v>
      </c>
      <c r="S222" s="76">
        <f t="shared" ref="S222:BM222" si="28">SUM(S194:S195)</f>
        <v>19.470000000000002</v>
      </c>
      <c r="T222" s="76">
        <f t="shared" si="28"/>
        <v>11.92</v>
      </c>
      <c r="U222" s="76">
        <f t="shared" si="28"/>
        <v>49.980000000000004</v>
      </c>
      <c r="V222" s="76">
        <f t="shared" si="28"/>
        <v>406</v>
      </c>
      <c r="W222" s="76">
        <f t="shared" si="28"/>
        <v>0</v>
      </c>
      <c r="X222" s="76">
        <f t="shared" si="28"/>
        <v>0</v>
      </c>
      <c r="Y222" s="76">
        <f t="shared" si="28"/>
        <v>0</v>
      </c>
      <c r="Z222" s="76">
        <f t="shared" si="28"/>
        <v>100</v>
      </c>
      <c r="AA222" s="76">
        <f t="shared" si="28"/>
        <v>100</v>
      </c>
      <c r="AB222" s="76">
        <f t="shared" si="28"/>
        <v>26</v>
      </c>
      <c r="AC222" s="76">
        <f t="shared" si="28"/>
        <v>278</v>
      </c>
      <c r="AD222" s="76">
        <f t="shared" si="28"/>
        <v>16</v>
      </c>
      <c r="AE222" s="76">
        <f t="shared" si="28"/>
        <v>9</v>
      </c>
      <c r="AF222" s="76">
        <f t="shared" si="28"/>
        <v>11</v>
      </c>
      <c r="AG222" s="76">
        <f t="shared" si="28"/>
        <v>2.2000000000000002</v>
      </c>
      <c r="AH222" s="76">
        <f t="shared" si="28"/>
        <v>0</v>
      </c>
      <c r="AI222" s="76">
        <f t="shared" si="28"/>
        <v>30</v>
      </c>
      <c r="AJ222" s="76">
        <f t="shared" si="28"/>
        <v>0.2</v>
      </c>
      <c r="AK222" s="76">
        <f t="shared" si="28"/>
        <v>0.03</v>
      </c>
      <c r="AL222" s="76">
        <f t="shared" si="28"/>
        <v>0.02</v>
      </c>
      <c r="AM222" s="76">
        <f t="shared" si="28"/>
        <v>0.3</v>
      </c>
      <c r="AN222" s="76">
        <f t="shared" si="28"/>
        <v>10</v>
      </c>
      <c r="AO222" s="76">
        <f t="shared" si="28"/>
        <v>100</v>
      </c>
      <c r="AP222" s="76">
        <f t="shared" si="28"/>
        <v>100</v>
      </c>
      <c r="AQ222" s="76">
        <f t="shared" si="28"/>
        <v>26</v>
      </c>
      <c r="AR222" s="76">
        <f t="shared" si="28"/>
        <v>278</v>
      </c>
      <c r="AS222" s="76">
        <f t="shared" si="28"/>
        <v>16</v>
      </c>
      <c r="AT222" s="76">
        <f t="shared" si="28"/>
        <v>9</v>
      </c>
      <c r="AU222" s="76">
        <f t="shared" si="28"/>
        <v>11</v>
      </c>
      <c r="AV222" s="76">
        <f t="shared" si="28"/>
        <v>2.2000000000000002</v>
      </c>
      <c r="AW222" s="76">
        <f t="shared" si="28"/>
        <v>0</v>
      </c>
      <c r="AX222" s="76">
        <f t="shared" si="28"/>
        <v>30</v>
      </c>
      <c r="AY222" s="76">
        <f t="shared" si="28"/>
        <v>0.2</v>
      </c>
      <c r="AZ222" s="76">
        <f t="shared" si="28"/>
        <v>0.03</v>
      </c>
      <c r="BA222" s="76">
        <f t="shared" si="28"/>
        <v>0.02</v>
      </c>
      <c r="BB222" s="76">
        <f t="shared" si="28"/>
        <v>0.3</v>
      </c>
      <c r="BC222" s="76">
        <f t="shared" si="28"/>
        <v>10</v>
      </c>
      <c r="BD222" s="76">
        <f t="shared" si="28"/>
        <v>0</v>
      </c>
      <c r="BE222" s="76">
        <f t="shared" si="28"/>
        <v>0.03</v>
      </c>
      <c r="BF222" s="76">
        <f t="shared" si="28"/>
        <v>6</v>
      </c>
      <c r="BG222" s="76">
        <f t="shared" si="28"/>
        <v>0</v>
      </c>
      <c r="BH222" s="76">
        <f t="shared" si="28"/>
        <v>16</v>
      </c>
      <c r="BI222" s="76">
        <f t="shared" si="28"/>
        <v>22</v>
      </c>
      <c r="BJ222" s="76">
        <f t="shared" si="28"/>
        <v>9</v>
      </c>
      <c r="BK222" s="76">
        <f t="shared" si="28"/>
        <v>2.2000000000000002</v>
      </c>
      <c r="BL222" s="203">
        <f t="shared" si="28"/>
        <v>0</v>
      </c>
      <c r="BM222" s="203">
        <f t="shared" si="28"/>
        <v>0</v>
      </c>
    </row>
    <row r="223" spans="1:65" s="81" customFormat="1" ht="15.75" customHeight="1" x14ac:dyDescent="0.25">
      <c r="A223" s="670" t="s">
        <v>149</v>
      </c>
      <c r="B223" s="670"/>
      <c r="C223" s="670"/>
      <c r="D223" s="79"/>
      <c r="E223" s="78">
        <f t="shared" ref="E223:P223" si="29">E136+E167+E186</f>
        <v>1270</v>
      </c>
      <c r="F223" s="106">
        <f t="shared" si="29"/>
        <v>31.86</v>
      </c>
      <c r="G223" s="107">
        <f t="shared" si="29"/>
        <v>35.839999999999996</v>
      </c>
      <c r="H223" s="107">
        <f t="shared" si="29"/>
        <v>149.29</v>
      </c>
      <c r="I223" s="181">
        <f t="shared" si="29"/>
        <v>1274.3</v>
      </c>
      <c r="J223" s="181">
        <f t="shared" si="29"/>
        <v>1.2829999999999999</v>
      </c>
      <c r="K223" s="181">
        <f t="shared" si="29"/>
        <v>35.04</v>
      </c>
      <c r="L223" s="181">
        <f t="shared" si="29"/>
        <v>137.94999999999999</v>
      </c>
      <c r="M223" s="181">
        <f t="shared" si="29"/>
        <v>431.23999999999995</v>
      </c>
      <c r="N223" s="181">
        <f t="shared" si="29"/>
        <v>579.92999999999995</v>
      </c>
      <c r="O223" s="181">
        <f t="shared" si="29"/>
        <v>130.58000000000001</v>
      </c>
      <c r="P223" s="181">
        <f t="shared" si="29"/>
        <v>35.529999999999994</v>
      </c>
      <c r="Q223" s="188"/>
      <c r="R223" s="78">
        <f>R136+R167+R186</f>
        <v>1605</v>
      </c>
      <c r="S223" s="106">
        <f>S136+S167+S186</f>
        <v>44.15</v>
      </c>
      <c r="T223" s="107">
        <f>T136+T167+T186</f>
        <v>47.28</v>
      </c>
      <c r="U223" s="107">
        <f>U136+U167+U186</f>
        <v>196.70000000000002</v>
      </c>
      <c r="V223" s="107">
        <f>V136+V167+V186</f>
        <v>1550.3500000000001</v>
      </c>
      <c r="W223" s="671" t="s">
        <v>149</v>
      </c>
      <c r="X223" s="671"/>
      <c r="Y223" s="671"/>
      <c r="Z223" s="80"/>
      <c r="AA223" s="80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80"/>
      <c r="AP223" s="80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E223" s="181">
        <f t="shared" ref="BE223:BK223" si="30">BE136+BE167+BE186</f>
        <v>0.63700000000000001</v>
      </c>
      <c r="BF223" s="181">
        <f t="shared" si="30"/>
        <v>38.020000000000003</v>
      </c>
      <c r="BG223" s="181">
        <f t="shared" si="30"/>
        <v>168.35</v>
      </c>
      <c r="BH223" s="181">
        <f t="shared" si="30"/>
        <v>509.05999999999995</v>
      </c>
      <c r="BI223" s="181">
        <f t="shared" si="30"/>
        <v>705.74</v>
      </c>
      <c r="BJ223" s="181">
        <f t="shared" si="30"/>
        <v>155.88999999999999</v>
      </c>
      <c r="BK223" s="181">
        <f t="shared" si="30"/>
        <v>36.689999999999991</v>
      </c>
    </row>
    <row r="224" spans="1:65" ht="15.75" customHeight="1" x14ac:dyDescent="0.25">
      <c r="A224" s="672" t="s">
        <v>30</v>
      </c>
      <c r="B224" s="672"/>
      <c r="C224" s="672"/>
      <c r="D224" s="54"/>
      <c r="E224" s="47"/>
      <c r="F224" s="44"/>
      <c r="G224" s="38"/>
      <c r="H224" s="38"/>
      <c r="I224" s="45"/>
      <c r="J224" s="200"/>
      <c r="K224" s="200"/>
      <c r="L224" s="200"/>
      <c r="M224" s="200"/>
      <c r="N224" s="200"/>
      <c r="O224" s="200"/>
      <c r="P224" s="200"/>
      <c r="Q224" s="44"/>
      <c r="R224" s="47"/>
      <c r="S224" s="50"/>
      <c r="T224" s="51"/>
      <c r="U224" s="51"/>
      <c r="V224" s="49"/>
      <c r="W224" s="632" t="s">
        <v>30</v>
      </c>
      <c r="X224" s="632"/>
      <c r="Y224" s="632"/>
      <c r="Z224" s="38"/>
      <c r="AA224" s="38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38"/>
      <c r="AP224" s="38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E224" s="200"/>
      <c r="BF224" s="200"/>
      <c r="BG224" s="200"/>
      <c r="BH224" s="200"/>
      <c r="BI224" s="200"/>
      <c r="BJ224" s="200"/>
      <c r="BK224" s="200"/>
    </row>
    <row r="225" spans="1:63" ht="15.75" customHeight="1" x14ac:dyDescent="0.25">
      <c r="A225" s="669" t="s">
        <v>151</v>
      </c>
      <c r="B225" s="669"/>
      <c r="C225" s="669"/>
      <c r="D225" s="54"/>
      <c r="E225" s="47"/>
      <c r="F225" s="44"/>
      <c r="G225" s="38"/>
      <c r="H225" s="38"/>
      <c r="I225" s="45"/>
      <c r="J225" s="200"/>
      <c r="K225" s="200"/>
      <c r="L225" s="200"/>
      <c r="M225" s="200"/>
      <c r="N225" s="200"/>
      <c r="O225" s="200"/>
      <c r="P225" s="200"/>
      <c r="Q225" s="44"/>
      <c r="R225" s="47"/>
      <c r="S225" s="44"/>
      <c r="T225" s="38"/>
      <c r="U225" s="38"/>
      <c r="V225" s="47"/>
      <c r="W225" s="511" t="s">
        <v>151</v>
      </c>
      <c r="X225" s="511"/>
      <c r="Y225" s="511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E225" s="200"/>
      <c r="BF225" s="200"/>
      <c r="BG225" s="200"/>
      <c r="BH225" s="200"/>
      <c r="BI225" s="200"/>
      <c r="BJ225" s="200"/>
      <c r="BK225" s="200"/>
    </row>
    <row r="226" spans="1:63" ht="15.75" customHeight="1" x14ac:dyDescent="0.25">
      <c r="A226" s="504" t="s">
        <v>81</v>
      </c>
      <c r="B226" s="510"/>
      <c r="C226" s="511"/>
      <c r="D226" s="54"/>
      <c r="E226" s="97"/>
      <c r="F226" s="44"/>
      <c r="G226" s="38"/>
      <c r="H226" s="38"/>
      <c r="I226" s="45"/>
      <c r="J226" s="200"/>
      <c r="K226" s="200"/>
      <c r="L226" s="200"/>
      <c r="M226" s="200"/>
      <c r="N226" s="200"/>
      <c r="O226" s="200"/>
      <c r="P226" s="200"/>
      <c r="Q226" s="44"/>
      <c r="R226" s="97"/>
      <c r="S226" s="44"/>
      <c r="T226" s="38"/>
      <c r="U226" s="38"/>
      <c r="V226" s="47"/>
      <c r="W226" s="504" t="s">
        <v>81</v>
      </c>
      <c r="X226" s="510"/>
      <c r="Y226" s="511"/>
      <c r="Z226" s="38"/>
      <c r="AA226" s="71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71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E226" s="200"/>
      <c r="BF226" s="200"/>
      <c r="BG226" s="200"/>
      <c r="BH226" s="200"/>
      <c r="BI226" s="200"/>
      <c r="BJ226" s="200"/>
      <c r="BK226" s="200"/>
    </row>
    <row r="227" spans="1:63" ht="15.75" customHeight="1" x14ac:dyDescent="0.25">
      <c r="A227" s="504" t="s">
        <v>150</v>
      </c>
      <c r="B227" s="510"/>
      <c r="C227" s="511"/>
      <c r="D227" s="54"/>
      <c r="E227" s="49">
        <v>150</v>
      </c>
      <c r="F227" s="44"/>
      <c r="G227" s="38"/>
      <c r="H227" s="38"/>
      <c r="I227" s="45"/>
      <c r="J227" s="200"/>
      <c r="K227" s="200"/>
      <c r="L227" s="200"/>
      <c r="M227" s="200"/>
      <c r="N227" s="200"/>
      <c r="O227" s="200"/>
      <c r="P227" s="200"/>
      <c r="Q227" s="44"/>
      <c r="R227" s="49">
        <v>200</v>
      </c>
      <c r="S227" s="44"/>
      <c r="T227" s="38"/>
      <c r="U227" s="38"/>
      <c r="V227" s="47"/>
      <c r="W227" s="504" t="s">
        <v>150</v>
      </c>
      <c r="X227" s="510"/>
      <c r="Y227" s="511"/>
      <c r="Z227" s="38"/>
      <c r="AA227" s="51">
        <v>150</v>
      </c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51">
        <v>200</v>
      </c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E227" s="200"/>
      <c r="BF227" s="200"/>
      <c r="BG227" s="200"/>
      <c r="BH227" s="200"/>
      <c r="BI227" s="200"/>
      <c r="BJ227" s="200"/>
      <c r="BK227" s="200"/>
    </row>
    <row r="228" spans="1:63" ht="15.75" customHeight="1" x14ac:dyDescent="0.25">
      <c r="A228" s="512" t="s">
        <v>25</v>
      </c>
      <c r="B228" s="499"/>
      <c r="C228" s="513"/>
      <c r="D228" s="54">
        <v>105</v>
      </c>
      <c r="E228" s="47">
        <v>105</v>
      </c>
      <c r="F228" s="44"/>
      <c r="G228" s="38"/>
      <c r="H228" s="38"/>
      <c r="I228" s="45"/>
      <c r="J228" s="200"/>
      <c r="K228" s="200"/>
      <c r="L228" s="200"/>
      <c r="M228" s="200"/>
      <c r="N228" s="200"/>
      <c r="O228" s="200"/>
      <c r="P228" s="200"/>
      <c r="Q228" s="44">
        <v>140</v>
      </c>
      <c r="R228" s="47">
        <v>140</v>
      </c>
      <c r="S228" s="44"/>
      <c r="T228" s="38"/>
      <c r="U228" s="38"/>
      <c r="V228" s="47"/>
      <c r="W228" s="512" t="s">
        <v>25</v>
      </c>
      <c r="X228" s="499"/>
      <c r="Y228" s="513"/>
      <c r="Z228" s="38">
        <v>105</v>
      </c>
      <c r="AA228" s="38">
        <v>105</v>
      </c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>
        <v>140</v>
      </c>
      <c r="AP228" s="38">
        <v>140</v>
      </c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E228" s="200"/>
      <c r="BF228" s="200"/>
      <c r="BG228" s="200"/>
      <c r="BH228" s="200"/>
      <c r="BI228" s="200"/>
      <c r="BJ228" s="200"/>
      <c r="BK228" s="200"/>
    </row>
    <row r="229" spans="1:63" ht="15.75" customHeight="1" x14ac:dyDescent="0.25">
      <c r="A229" s="512" t="s">
        <v>73</v>
      </c>
      <c r="B229" s="499"/>
      <c r="C229" s="513"/>
      <c r="D229" s="54">
        <v>12</v>
      </c>
      <c r="E229" s="47">
        <v>12</v>
      </c>
      <c r="F229" s="44"/>
      <c r="G229" s="38"/>
      <c r="H229" s="38"/>
      <c r="I229" s="45"/>
      <c r="J229" s="200"/>
      <c r="K229" s="200"/>
      <c r="L229" s="200"/>
      <c r="M229" s="200"/>
      <c r="N229" s="200"/>
      <c r="O229" s="200"/>
      <c r="P229" s="200"/>
      <c r="Q229" s="44">
        <v>16</v>
      </c>
      <c r="R229" s="47">
        <v>16</v>
      </c>
      <c r="S229" s="44"/>
      <c r="T229" s="38"/>
      <c r="U229" s="38"/>
      <c r="V229" s="47"/>
      <c r="W229" s="512" t="s">
        <v>73</v>
      </c>
      <c r="X229" s="499"/>
      <c r="Y229" s="513"/>
      <c r="Z229" s="38">
        <v>12</v>
      </c>
      <c r="AA229" s="38">
        <v>12</v>
      </c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>
        <v>16</v>
      </c>
      <c r="AP229" s="38">
        <v>16</v>
      </c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E229" s="200"/>
      <c r="BF229" s="200"/>
      <c r="BG229" s="200"/>
      <c r="BH229" s="200"/>
      <c r="BI229" s="200"/>
      <c r="BJ229" s="200"/>
      <c r="BK229" s="200"/>
    </row>
    <row r="230" spans="1:63" ht="15.75" customHeight="1" x14ac:dyDescent="0.25">
      <c r="A230" s="512" t="s">
        <v>12</v>
      </c>
      <c r="B230" s="499"/>
      <c r="C230" s="513"/>
      <c r="D230" s="54">
        <v>1.5</v>
      </c>
      <c r="E230" s="47">
        <v>1.5</v>
      </c>
      <c r="F230" s="44"/>
      <c r="G230" s="38"/>
      <c r="H230" s="38"/>
      <c r="I230" s="45"/>
      <c r="J230" s="200"/>
      <c r="K230" s="200"/>
      <c r="L230" s="200"/>
      <c r="M230" s="200"/>
      <c r="N230" s="200"/>
      <c r="O230" s="200"/>
      <c r="P230" s="200"/>
      <c r="Q230" s="44">
        <v>2</v>
      </c>
      <c r="R230" s="47">
        <v>2</v>
      </c>
      <c r="S230" s="44"/>
      <c r="T230" s="38"/>
      <c r="U230" s="38"/>
      <c r="V230" s="47"/>
      <c r="W230" s="512" t="s">
        <v>12</v>
      </c>
      <c r="X230" s="499"/>
      <c r="Y230" s="513"/>
      <c r="Z230" s="38">
        <v>1.5</v>
      </c>
      <c r="AA230" s="38">
        <v>1.5</v>
      </c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>
        <v>2</v>
      </c>
      <c r="AP230" s="38">
        <v>2</v>
      </c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E230" s="200"/>
      <c r="BF230" s="200"/>
      <c r="BG230" s="200"/>
      <c r="BH230" s="200"/>
      <c r="BI230" s="200"/>
      <c r="BJ230" s="200"/>
      <c r="BK230" s="200"/>
    </row>
    <row r="231" spans="1:63" ht="15.75" customHeight="1" x14ac:dyDescent="0.25">
      <c r="A231" s="512" t="s">
        <v>6</v>
      </c>
      <c r="B231" s="499"/>
      <c r="C231" s="513"/>
      <c r="D231" s="54">
        <v>1.2</v>
      </c>
      <c r="E231" s="47">
        <v>1.2</v>
      </c>
      <c r="F231" s="44"/>
      <c r="G231" s="38"/>
      <c r="H231" s="38"/>
      <c r="I231" s="45"/>
      <c r="J231" s="200"/>
      <c r="K231" s="200"/>
      <c r="L231" s="200"/>
      <c r="M231" s="200"/>
      <c r="N231" s="200"/>
      <c r="O231" s="200"/>
      <c r="P231" s="200"/>
      <c r="Q231" s="44">
        <v>1.6</v>
      </c>
      <c r="R231" s="47">
        <v>1.6</v>
      </c>
      <c r="S231" s="44"/>
      <c r="T231" s="38"/>
      <c r="U231" s="38"/>
      <c r="V231" s="47"/>
      <c r="W231" s="512" t="s">
        <v>6</v>
      </c>
      <c r="X231" s="499"/>
      <c r="Y231" s="513"/>
      <c r="Z231" s="38">
        <v>1.2</v>
      </c>
      <c r="AA231" s="38">
        <v>1.2</v>
      </c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>
        <v>1.6</v>
      </c>
      <c r="AP231" s="38">
        <v>1.6</v>
      </c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E231" s="200"/>
      <c r="BF231" s="200"/>
      <c r="BG231" s="200"/>
      <c r="BH231" s="200"/>
      <c r="BI231" s="200"/>
      <c r="BJ231" s="200"/>
      <c r="BK231" s="200"/>
    </row>
    <row r="232" spans="1:63" ht="15.75" customHeight="1" x14ac:dyDescent="0.25">
      <c r="A232" s="604" t="s">
        <v>61</v>
      </c>
      <c r="B232" s="528"/>
      <c r="C232" s="529"/>
      <c r="D232" s="86">
        <v>45</v>
      </c>
      <c r="E232" s="87">
        <v>45</v>
      </c>
      <c r="F232" s="88"/>
      <c r="G232" s="89"/>
      <c r="H232" s="89"/>
      <c r="I232" s="109"/>
      <c r="J232" s="206"/>
      <c r="K232" s="206"/>
      <c r="L232" s="206"/>
      <c r="M232" s="206"/>
      <c r="N232" s="206"/>
      <c r="O232" s="206"/>
      <c r="P232" s="206"/>
      <c r="Q232" s="88">
        <v>75</v>
      </c>
      <c r="R232" s="87">
        <v>75</v>
      </c>
      <c r="S232" s="88"/>
      <c r="T232" s="89"/>
      <c r="U232" s="89"/>
      <c r="V232" s="87"/>
      <c r="W232" s="604" t="s">
        <v>61</v>
      </c>
      <c r="X232" s="528"/>
      <c r="Y232" s="529"/>
      <c r="Z232" s="89">
        <v>45</v>
      </c>
      <c r="AA232" s="89">
        <v>45</v>
      </c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>
        <v>75</v>
      </c>
      <c r="AP232" s="89">
        <v>75</v>
      </c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E232" s="206"/>
      <c r="BF232" s="206"/>
      <c r="BG232" s="206"/>
      <c r="BH232" s="206"/>
      <c r="BI232" s="206"/>
      <c r="BJ232" s="206"/>
      <c r="BK232" s="206"/>
    </row>
    <row r="233" spans="1:63" ht="15.75" customHeight="1" x14ac:dyDescent="0.3">
      <c r="A233" s="504"/>
      <c r="B233" s="510"/>
      <c r="C233" s="511"/>
      <c r="D233" s="54"/>
      <c r="E233" s="47"/>
      <c r="F233" s="56">
        <v>4.34</v>
      </c>
      <c r="G233" s="57">
        <v>4.0999999999999996</v>
      </c>
      <c r="H233" s="57">
        <v>13.92</v>
      </c>
      <c r="I233" s="279">
        <v>110.1</v>
      </c>
      <c r="J233" s="280">
        <v>7.0000000000000007E-2</v>
      </c>
      <c r="K233" s="281">
        <v>0.69</v>
      </c>
      <c r="L233" s="281">
        <v>22.95</v>
      </c>
      <c r="M233" s="281">
        <v>121.26</v>
      </c>
      <c r="N233" s="281">
        <v>116</v>
      </c>
      <c r="O233" s="281">
        <v>21.68</v>
      </c>
      <c r="P233" s="56">
        <v>0.42</v>
      </c>
      <c r="Q233" s="54"/>
      <c r="R233" s="47"/>
      <c r="S233" s="56">
        <v>5.79</v>
      </c>
      <c r="T233" s="57">
        <v>5.47</v>
      </c>
      <c r="U233" s="58">
        <v>18.57</v>
      </c>
      <c r="V233" s="59">
        <v>146.80000000000001</v>
      </c>
      <c r="W233" s="504"/>
      <c r="X233" s="510"/>
      <c r="Y233" s="511"/>
      <c r="Z233" s="38"/>
      <c r="AA233" s="38"/>
      <c r="AB233" s="57">
        <v>88.77</v>
      </c>
      <c r="AC233" s="57">
        <v>178.95</v>
      </c>
      <c r="AD233" s="57">
        <v>121.44</v>
      </c>
      <c r="AE233" s="57">
        <v>22.2</v>
      </c>
      <c r="AF233" s="57">
        <v>116.83</v>
      </c>
      <c r="AG233" s="57">
        <v>0.4</v>
      </c>
      <c r="AH233" s="57">
        <v>22.95</v>
      </c>
      <c r="AI233" s="57">
        <v>16.2</v>
      </c>
      <c r="AJ233" s="57">
        <v>5.1000000000000004E-2</v>
      </c>
      <c r="AK233" s="57">
        <v>8.4000000000000005E-2</v>
      </c>
      <c r="AL233" s="57">
        <v>0.14000000000000001</v>
      </c>
      <c r="AM233" s="57">
        <v>0.26</v>
      </c>
      <c r="AN233" s="57">
        <v>0.68</v>
      </c>
      <c r="AO233" s="38"/>
      <c r="AP233" s="38"/>
      <c r="AQ233" s="57">
        <v>118.2</v>
      </c>
      <c r="AR233" s="57">
        <v>238.6</v>
      </c>
      <c r="AS233" s="57">
        <v>161.80000000000001</v>
      </c>
      <c r="AT233" s="57">
        <v>29.6</v>
      </c>
      <c r="AU233" s="57">
        <v>155.78</v>
      </c>
      <c r="AV233" s="57">
        <v>0.53</v>
      </c>
      <c r="AW233" s="57">
        <v>30.6</v>
      </c>
      <c r="AX233" s="57">
        <v>21.6</v>
      </c>
      <c r="AY233" s="57">
        <v>30.6</v>
      </c>
      <c r="AZ233" s="57">
        <v>0.68</v>
      </c>
      <c r="BA233" s="57">
        <v>0.19</v>
      </c>
      <c r="BB233" s="57">
        <v>0.35</v>
      </c>
      <c r="BC233" s="57">
        <v>0.91</v>
      </c>
      <c r="BE233" s="280">
        <v>0.1</v>
      </c>
      <c r="BF233" s="281">
        <v>0.91</v>
      </c>
      <c r="BG233" s="281">
        <v>23.86</v>
      </c>
      <c r="BH233" s="281">
        <v>132</v>
      </c>
      <c r="BI233" s="281">
        <v>128</v>
      </c>
      <c r="BJ233" s="281">
        <v>23.5</v>
      </c>
      <c r="BK233" s="56">
        <v>0.51</v>
      </c>
    </row>
    <row r="234" spans="1:63" ht="15.75" customHeight="1" x14ac:dyDescent="0.25">
      <c r="A234" s="504" t="s">
        <v>152</v>
      </c>
      <c r="B234" s="504"/>
      <c r="C234" s="504"/>
      <c r="D234" s="54"/>
      <c r="E234" s="49">
        <v>150</v>
      </c>
      <c r="F234" s="50"/>
      <c r="G234" s="51"/>
      <c r="H234" s="51"/>
      <c r="I234" s="52"/>
      <c r="J234" s="201"/>
      <c r="K234" s="201"/>
      <c r="L234" s="201"/>
      <c r="M234" s="201"/>
      <c r="N234" s="201"/>
      <c r="O234" s="201"/>
      <c r="P234" s="201"/>
      <c r="Q234" s="44"/>
      <c r="R234" s="49">
        <v>180</v>
      </c>
      <c r="S234" s="88"/>
      <c r="T234" s="89"/>
      <c r="U234" s="89"/>
      <c r="V234" s="87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E234" s="201"/>
      <c r="BF234" s="201"/>
      <c r="BG234" s="201"/>
      <c r="BH234" s="201"/>
      <c r="BI234" s="201"/>
      <c r="BJ234" s="201"/>
      <c r="BK234" s="201"/>
    </row>
    <row r="235" spans="1:63" ht="15.75" customHeight="1" x14ac:dyDescent="0.25">
      <c r="A235" s="512" t="s">
        <v>25</v>
      </c>
      <c r="B235" s="512"/>
      <c r="C235" s="512"/>
      <c r="D235" s="54">
        <v>92</v>
      </c>
      <c r="E235" s="47">
        <v>92</v>
      </c>
      <c r="F235" s="44"/>
      <c r="G235" s="38"/>
      <c r="H235" s="38"/>
      <c r="I235" s="45"/>
      <c r="J235" s="200"/>
      <c r="K235" s="200"/>
      <c r="L235" s="200"/>
      <c r="M235" s="200"/>
      <c r="N235" s="200"/>
      <c r="O235" s="200"/>
      <c r="P235" s="200"/>
      <c r="Q235" s="44">
        <v>110</v>
      </c>
      <c r="R235" s="47">
        <v>110</v>
      </c>
      <c r="S235" s="88"/>
      <c r="T235" s="89"/>
      <c r="U235" s="89"/>
      <c r="V235" s="87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E235" s="200"/>
      <c r="BF235" s="200"/>
      <c r="BG235" s="200"/>
      <c r="BH235" s="200"/>
      <c r="BI235" s="200"/>
      <c r="BJ235" s="200"/>
      <c r="BK235" s="200"/>
    </row>
    <row r="236" spans="1:63" ht="15.75" customHeight="1" x14ac:dyDescent="0.25">
      <c r="A236" s="512" t="s">
        <v>122</v>
      </c>
      <c r="B236" s="512"/>
      <c r="C236" s="512"/>
      <c r="D236" s="54">
        <v>2</v>
      </c>
      <c r="E236" s="47">
        <v>2</v>
      </c>
      <c r="F236" s="44"/>
      <c r="G236" s="38"/>
      <c r="H236" s="38"/>
      <c r="I236" s="45"/>
      <c r="J236" s="200"/>
      <c r="K236" s="200"/>
      <c r="L236" s="200"/>
      <c r="M236" s="200"/>
      <c r="N236" s="200"/>
      <c r="O236" s="200"/>
      <c r="P236" s="200"/>
      <c r="Q236" s="44">
        <v>2</v>
      </c>
      <c r="R236" s="47">
        <v>2</v>
      </c>
      <c r="S236" s="88"/>
      <c r="T236" s="89"/>
      <c r="U236" s="89"/>
      <c r="V236" s="87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E236" s="200"/>
      <c r="BF236" s="200"/>
      <c r="BG236" s="200"/>
      <c r="BH236" s="200"/>
      <c r="BI236" s="200"/>
      <c r="BJ236" s="200"/>
      <c r="BK236" s="200"/>
    </row>
    <row r="237" spans="1:63" ht="15.75" customHeight="1" x14ac:dyDescent="0.25">
      <c r="A237" s="512" t="s">
        <v>61</v>
      </c>
      <c r="B237" s="512"/>
      <c r="C237" s="512"/>
      <c r="D237" s="54">
        <v>65</v>
      </c>
      <c r="E237" s="47">
        <v>65</v>
      </c>
      <c r="F237" s="44"/>
      <c r="G237" s="38"/>
      <c r="H237" s="38"/>
      <c r="I237" s="45"/>
      <c r="J237" s="200"/>
      <c r="K237" s="200"/>
      <c r="L237" s="200"/>
      <c r="M237" s="200"/>
      <c r="N237" s="200"/>
      <c r="O237" s="200"/>
      <c r="P237" s="200"/>
      <c r="Q237" s="44">
        <v>80</v>
      </c>
      <c r="R237" s="47">
        <v>80</v>
      </c>
      <c r="S237" s="88"/>
      <c r="T237" s="89"/>
      <c r="U237" s="89"/>
      <c r="V237" s="87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E237" s="200"/>
      <c r="BF237" s="200"/>
      <c r="BG237" s="200"/>
      <c r="BH237" s="200"/>
      <c r="BI237" s="200"/>
      <c r="BJ237" s="200"/>
      <c r="BK237" s="200"/>
    </row>
    <row r="238" spans="1:63" ht="15.75" customHeight="1" x14ac:dyDescent="0.25">
      <c r="A238" s="512" t="s">
        <v>6</v>
      </c>
      <c r="B238" s="512"/>
      <c r="C238" s="512"/>
      <c r="D238" s="54">
        <v>8</v>
      </c>
      <c r="E238" s="47">
        <v>8</v>
      </c>
      <c r="F238" s="44"/>
      <c r="G238" s="38"/>
      <c r="H238" s="38"/>
      <c r="I238" s="45"/>
      <c r="J238" s="200"/>
      <c r="K238" s="200"/>
      <c r="L238" s="200"/>
      <c r="M238" s="200"/>
      <c r="N238" s="200"/>
      <c r="O238" s="200"/>
      <c r="P238" s="200"/>
      <c r="Q238" s="44">
        <v>10</v>
      </c>
      <c r="R238" s="47">
        <v>10</v>
      </c>
      <c r="S238" s="88"/>
      <c r="T238" s="89"/>
      <c r="U238" s="89"/>
      <c r="V238" s="87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E238" s="200"/>
      <c r="BF238" s="200"/>
      <c r="BG238" s="200"/>
      <c r="BH238" s="200"/>
      <c r="BI238" s="200"/>
      <c r="BJ238" s="200"/>
      <c r="BK238" s="200"/>
    </row>
    <row r="239" spans="1:63" ht="15.75" customHeight="1" x14ac:dyDescent="0.3">
      <c r="A239" s="512"/>
      <c r="B239" s="512"/>
      <c r="C239" s="512"/>
      <c r="D239" s="54"/>
      <c r="E239" s="49"/>
      <c r="F239" s="50">
        <v>3.15</v>
      </c>
      <c r="G239" s="51">
        <v>2.72</v>
      </c>
      <c r="H239" s="51">
        <v>12.96</v>
      </c>
      <c r="I239" s="213">
        <v>89</v>
      </c>
      <c r="J239" s="178">
        <v>0.03</v>
      </c>
      <c r="K239" s="179">
        <v>0.98</v>
      </c>
      <c r="L239" s="179">
        <v>15</v>
      </c>
      <c r="M239" s="179">
        <v>114.3</v>
      </c>
      <c r="N239" s="179">
        <v>67.5</v>
      </c>
      <c r="O239" s="179">
        <v>10.5</v>
      </c>
      <c r="P239" s="180">
        <v>0.1</v>
      </c>
      <c r="Q239" s="54"/>
      <c r="R239" s="47"/>
      <c r="S239" s="50">
        <v>3.67</v>
      </c>
      <c r="T239" s="51">
        <v>3.19</v>
      </c>
      <c r="U239" s="51">
        <v>15.82</v>
      </c>
      <c r="V239" s="49">
        <v>107</v>
      </c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E239" s="178">
        <v>3.5999999999999997E-2</v>
      </c>
      <c r="BF239" s="179">
        <v>1.17</v>
      </c>
      <c r="BG239" s="179">
        <v>18</v>
      </c>
      <c r="BH239" s="179">
        <v>133.19999999999999</v>
      </c>
      <c r="BI239" s="179">
        <v>81</v>
      </c>
      <c r="BJ239" s="179">
        <v>12.6</v>
      </c>
      <c r="BK239" s="180">
        <v>0.12</v>
      </c>
    </row>
    <row r="240" spans="1:63" s="1" customFormat="1" x14ac:dyDescent="0.25">
      <c r="A240" s="521" t="s">
        <v>136</v>
      </c>
      <c r="B240" s="522"/>
      <c r="C240" s="523"/>
      <c r="D240" s="17"/>
      <c r="E240" s="6">
        <v>40</v>
      </c>
      <c r="F240" s="9"/>
      <c r="G240" s="10"/>
      <c r="H240" s="10"/>
      <c r="I240" s="18"/>
      <c r="J240" s="10"/>
      <c r="K240" s="10"/>
      <c r="L240" s="10"/>
      <c r="M240" s="10"/>
      <c r="N240" s="10"/>
      <c r="O240" s="10"/>
      <c r="P240" s="10"/>
      <c r="Q240" s="3"/>
      <c r="R240" s="6">
        <v>40</v>
      </c>
      <c r="S240" s="9"/>
      <c r="T240" s="10"/>
      <c r="U240" s="10"/>
      <c r="V240" s="6"/>
      <c r="W240" s="521" t="s">
        <v>136</v>
      </c>
      <c r="X240" s="522"/>
      <c r="Y240" s="523"/>
      <c r="Z240" s="7"/>
      <c r="AA240" s="10">
        <v>45</v>
      </c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7"/>
      <c r="AP240" s="10">
        <v>45</v>
      </c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E240" s="10"/>
      <c r="BF240" s="10"/>
      <c r="BG240" s="10"/>
      <c r="BH240" s="10"/>
      <c r="BI240" s="10"/>
      <c r="BJ240" s="10"/>
      <c r="BK240" s="10"/>
    </row>
    <row r="241" spans="1:63" s="1" customFormat="1" x14ac:dyDescent="0.25">
      <c r="A241" s="543" t="s">
        <v>28</v>
      </c>
      <c r="B241" s="515"/>
      <c r="C241" s="516"/>
      <c r="D241" s="17">
        <v>5</v>
      </c>
      <c r="E241" s="6">
        <v>5</v>
      </c>
      <c r="F241" s="9"/>
      <c r="G241" s="10"/>
      <c r="H241" s="10"/>
      <c r="I241" s="18"/>
      <c r="J241" s="10"/>
      <c r="K241" s="10"/>
      <c r="L241" s="10"/>
      <c r="M241" s="10"/>
      <c r="N241" s="10"/>
      <c r="O241" s="10"/>
      <c r="P241" s="10"/>
      <c r="Q241" s="3">
        <v>5</v>
      </c>
      <c r="R241" s="6">
        <v>5</v>
      </c>
      <c r="S241" s="9"/>
      <c r="T241" s="10"/>
      <c r="U241" s="10"/>
      <c r="V241" s="6"/>
      <c r="W241" s="543" t="s">
        <v>28</v>
      </c>
      <c r="X241" s="515"/>
      <c r="Y241" s="516"/>
      <c r="Z241" s="7">
        <v>5</v>
      </c>
      <c r="AA241" s="10">
        <v>5</v>
      </c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7">
        <v>5</v>
      </c>
      <c r="AP241" s="10">
        <v>5</v>
      </c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E241" s="10"/>
      <c r="BF241" s="10"/>
      <c r="BG241" s="10"/>
      <c r="BH241" s="10"/>
      <c r="BI241" s="10"/>
      <c r="BJ241" s="10"/>
      <c r="BK241" s="10"/>
    </row>
    <row r="242" spans="1:63" s="1" customFormat="1" ht="18.75" customHeight="1" x14ac:dyDescent="0.25">
      <c r="A242" s="543" t="s">
        <v>137</v>
      </c>
      <c r="B242" s="515"/>
      <c r="C242" s="516"/>
      <c r="D242" s="17">
        <v>10</v>
      </c>
      <c r="E242" s="6">
        <v>10</v>
      </c>
      <c r="F242" s="9"/>
      <c r="G242" s="10"/>
      <c r="H242" s="10"/>
      <c r="I242" s="18"/>
      <c r="J242" s="10"/>
      <c r="K242" s="10"/>
      <c r="L242" s="10"/>
      <c r="M242" s="10"/>
      <c r="N242" s="10"/>
      <c r="O242" s="10"/>
      <c r="P242" s="10"/>
      <c r="Q242" s="3">
        <v>10</v>
      </c>
      <c r="R242" s="6">
        <v>10</v>
      </c>
      <c r="S242" s="9"/>
      <c r="T242" s="10"/>
      <c r="U242" s="10"/>
      <c r="V242" s="6"/>
      <c r="W242" s="543" t="s">
        <v>137</v>
      </c>
      <c r="X242" s="515"/>
      <c r="Y242" s="516"/>
      <c r="Z242" s="7">
        <v>10.6</v>
      </c>
      <c r="AA242" s="10">
        <v>10</v>
      </c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7">
        <v>10.6</v>
      </c>
      <c r="AP242" s="10">
        <v>10</v>
      </c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E242" s="10"/>
      <c r="BF242" s="10"/>
      <c r="BG242" s="10"/>
      <c r="BH242" s="10"/>
      <c r="BI242" s="10"/>
      <c r="BJ242" s="10"/>
      <c r="BK242" s="10"/>
    </row>
    <row r="243" spans="1:63" s="1" customFormat="1" ht="18.75" customHeight="1" x14ac:dyDescent="0.25">
      <c r="A243" s="543" t="s">
        <v>10</v>
      </c>
      <c r="B243" s="515"/>
      <c r="C243" s="516"/>
      <c r="D243" s="17">
        <v>25</v>
      </c>
      <c r="E243" s="6">
        <v>25</v>
      </c>
      <c r="F243" s="9"/>
      <c r="G243" s="10"/>
      <c r="H243" s="10"/>
      <c r="I243" s="18"/>
      <c r="J243" s="10"/>
      <c r="K243" s="10"/>
      <c r="L243" s="10"/>
      <c r="M243" s="10"/>
      <c r="N243" s="10"/>
      <c r="O243" s="10"/>
      <c r="P243" s="10"/>
      <c r="Q243" s="3">
        <v>25</v>
      </c>
      <c r="R243" s="6">
        <v>25</v>
      </c>
      <c r="S243" s="9"/>
      <c r="T243" s="10"/>
      <c r="U243" s="10"/>
      <c r="V243" s="6"/>
      <c r="W243" s="543" t="s">
        <v>10</v>
      </c>
      <c r="X243" s="515"/>
      <c r="Y243" s="516"/>
      <c r="Z243" s="7">
        <v>30</v>
      </c>
      <c r="AA243" s="10">
        <v>30</v>
      </c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7">
        <v>30</v>
      </c>
      <c r="AP243" s="10">
        <v>30</v>
      </c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E243" s="10"/>
      <c r="BF243" s="10"/>
      <c r="BG243" s="10"/>
      <c r="BH243" s="10"/>
      <c r="BI243" s="10"/>
      <c r="BJ243" s="10"/>
      <c r="BK243" s="10"/>
    </row>
    <row r="244" spans="1:63" s="1" customFormat="1" ht="15.6" x14ac:dyDescent="0.3">
      <c r="A244" s="521"/>
      <c r="B244" s="522"/>
      <c r="C244" s="523"/>
      <c r="D244" s="17"/>
      <c r="E244" s="8"/>
      <c r="F244" s="5">
        <v>4.7300000000000004</v>
      </c>
      <c r="G244" s="5">
        <v>6.88</v>
      </c>
      <c r="H244" s="5">
        <v>14.56</v>
      </c>
      <c r="I244" s="4">
        <v>139</v>
      </c>
      <c r="J244" s="282">
        <v>0.05</v>
      </c>
      <c r="K244" s="4">
        <v>7.0000000000000007E-2</v>
      </c>
      <c r="L244" s="4">
        <v>46</v>
      </c>
      <c r="M244" s="4">
        <v>96.1</v>
      </c>
      <c r="N244" s="4">
        <v>77.599999999999994</v>
      </c>
      <c r="O244" s="4">
        <v>13.4</v>
      </c>
      <c r="P244" s="283">
        <v>0.71</v>
      </c>
      <c r="Q244" s="17"/>
      <c r="R244" s="8"/>
      <c r="S244" s="5">
        <v>4.7300000000000004</v>
      </c>
      <c r="T244" s="5">
        <v>6.88</v>
      </c>
      <c r="U244" s="5">
        <v>14.56</v>
      </c>
      <c r="V244" s="5">
        <v>139</v>
      </c>
      <c r="W244" s="521"/>
      <c r="X244" s="522"/>
      <c r="Y244" s="523"/>
      <c r="Z244" s="7"/>
      <c r="AA244" s="7"/>
      <c r="AB244" s="4">
        <v>195.2</v>
      </c>
      <c r="AC244" s="4">
        <v>50.2</v>
      </c>
      <c r="AD244" s="4">
        <v>96.1</v>
      </c>
      <c r="AE244" s="4">
        <v>13.4</v>
      </c>
      <c r="AF244" s="4">
        <v>77.599999999999994</v>
      </c>
      <c r="AG244" s="4">
        <v>0.71</v>
      </c>
      <c r="AH244" s="4">
        <v>46</v>
      </c>
      <c r="AI244" s="4">
        <v>32</v>
      </c>
      <c r="AJ244" s="4">
        <v>0.49</v>
      </c>
      <c r="AK244" s="4">
        <v>0.05</v>
      </c>
      <c r="AL244" s="4">
        <v>0.05</v>
      </c>
      <c r="AM244" s="4">
        <v>0.51</v>
      </c>
      <c r="AN244" s="4">
        <v>7.0000000000000007E-2</v>
      </c>
      <c r="AO244" s="7"/>
      <c r="AP244" s="7"/>
      <c r="AQ244" s="4">
        <v>195.2</v>
      </c>
      <c r="AR244" s="4">
        <v>50.2</v>
      </c>
      <c r="AS244" s="4">
        <v>96.1</v>
      </c>
      <c r="AT244" s="4">
        <v>13.4</v>
      </c>
      <c r="AU244" s="4">
        <v>77.599999999999994</v>
      </c>
      <c r="AV244" s="4">
        <v>0.71</v>
      </c>
      <c r="AW244" s="4">
        <v>46</v>
      </c>
      <c r="AX244" s="4">
        <v>32</v>
      </c>
      <c r="AY244" s="4">
        <v>0.49</v>
      </c>
      <c r="AZ244" s="4">
        <v>0.05</v>
      </c>
      <c r="BA244" s="4">
        <v>0.05</v>
      </c>
      <c r="BB244" s="4">
        <v>0.51</v>
      </c>
      <c r="BC244" s="4">
        <v>7.0000000000000007E-2</v>
      </c>
      <c r="BE244" s="282">
        <v>0.05</v>
      </c>
      <c r="BF244" s="4">
        <v>7.0000000000000007E-2</v>
      </c>
      <c r="BG244" s="4">
        <v>46</v>
      </c>
      <c r="BH244" s="4">
        <v>96.1</v>
      </c>
      <c r="BI244" s="4">
        <v>77.599999999999994</v>
      </c>
      <c r="BJ244" s="4">
        <v>13.4</v>
      </c>
      <c r="BK244" s="283">
        <v>0.71</v>
      </c>
    </row>
    <row r="245" spans="1:63" ht="15" customHeight="1" x14ac:dyDescent="0.25">
      <c r="A245" s="504" t="s">
        <v>14</v>
      </c>
      <c r="B245" s="504"/>
      <c r="C245" s="504"/>
      <c r="D245" s="54"/>
      <c r="E245" s="49"/>
      <c r="F245" s="50"/>
      <c r="G245" s="51"/>
      <c r="H245" s="51"/>
      <c r="I245" s="52"/>
      <c r="J245" s="201"/>
      <c r="K245" s="201"/>
      <c r="L245" s="201"/>
      <c r="M245" s="201"/>
      <c r="N245" s="201"/>
      <c r="O245" s="201"/>
      <c r="P245" s="201"/>
      <c r="Q245" s="44"/>
      <c r="R245" s="49"/>
      <c r="S245" s="50"/>
      <c r="T245" s="51"/>
      <c r="U245" s="51"/>
      <c r="V245" s="49"/>
      <c r="W245" s="511" t="s">
        <v>166</v>
      </c>
      <c r="X245" s="511"/>
      <c r="Y245" s="511"/>
      <c r="Z245" s="38">
        <v>20</v>
      </c>
      <c r="AA245" s="51">
        <v>20</v>
      </c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38">
        <v>20</v>
      </c>
      <c r="AP245" s="51">
        <v>20</v>
      </c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E245" s="201"/>
      <c r="BF245" s="201"/>
      <c r="BG245" s="201"/>
      <c r="BH245" s="201"/>
      <c r="BI245" s="201"/>
      <c r="BJ245" s="201"/>
      <c r="BK245" s="201"/>
    </row>
    <row r="246" spans="1:63" ht="15.75" customHeight="1" x14ac:dyDescent="0.25">
      <c r="A246" s="498" t="s">
        <v>167</v>
      </c>
      <c r="B246" s="498"/>
      <c r="C246" s="498"/>
      <c r="D246" s="201">
        <v>150</v>
      </c>
      <c r="E246" s="201">
        <v>150</v>
      </c>
      <c r="F246" s="201">
        <v>1.8</v>
      </c>
      <c r="G246" s="201"/>
      <c r="H246" s="201">
        <v>27.27</v>
      </c>
      <c r="I246" s="201">
        <v>115</v>
      </c>
      <c r="J246" s="201">
        <v>0.03</v>
      </c>
      <c r="K246" s="201">
        <v>6</v>
      </c>
      <c r="L246" s="201"/>
      <c r="M246" s="201">
        <v>16</v>
      </c>
      <c r="N246" s="201">
        <v>22</v>
      </c>
      <c r="O246" s="201">
        <v>9</v>
      </c>
      <c r="P246" s="201">
        <v>2.2000000000000002</v>
      </c>
      <c r="Q246" s="201">
        <v>180</v>
      </c>
      <c r="R246" s="201">
        <v>180</v>
      </c>
      <c r="S246" s="201">
        <v>1.8</v>
      </c>
      <c r="T246" s="201"/>
      <c r="U246" s="201">
        <v>27.27</v>
      </c>
      <c r="V246" s="201">
        <v>138</v>
      </c>
      <c r="W246" s="498" t="s">
        <v>105</v>
      </c>
      <c r="X246" s="498"/>
      <c r="Y246" s="498"/>
      <c r="Z246" s="200">
        <v>100</v>
      </c>
      <c r="AA246" s="201">
        <v>100</v>
      </c>
      <c r="AB246" s="201">
        <v>26</v>
      </c>
      <c r="AC246" s="201">
        <v>278</v>
      </c>
      <c r="AD246" s="201">
        <v>16</v>
      </c>
      <c r="AE246" s="201">
        <v>9</v>
      </c>
      <c r="AF246" s="201">
        <v>11</v>
      </c>
      <c r="AG246" s="201">
        <v>2.2000000000000002</v>
      </c>
      <c r="AH246" s="201"/>
      <c r="AI246" s="201">
        <v>30</v>
      </c>
      <c r="AJ246" s="201">
        <v>0.2</v>
      </c>
      <c r="AK246" s="201">
        <v>0.03</v>
      </c>
      <c r="AL246" s="201">
        <v>0.02</v>
      </c>
      <c r="AM246" s="201">
        <v>0.3</v>
      </c>
      <c r="AN246" s="201">
        <v>10</v>
      </c>
      <c r="AO246" s="200">
        <v>100</v>
      </c>
      <c r="AP246" s="201">
        <v>100</v>
      </c>
      <c r="AQ246" s="201">
        <v>26</v>
      </c>
      <c r="AR246" s="201">
        <v>278</v>
      </c>
      <c r="AS246" s="201">
        <v>16</v>
      </c>
      <c r="AT246" s="201">
        <v>9</v>
      </c>
      <c r="AU246" s="201">
        <v>11</v>
      </c>
      <c r="AV246" s="201">
        <v>2.2000000000000002</v>
      </c>
      <c r="AW246" s="201"/>
      <c r="AX246" s="201">
        <v>30</v>
      </c>
      <c r="AY246" s="201">
        <v>0.2</v>
      </c>
      <c r="AZ246" s="201">
        <v>0.03</v>
      </c>
      <c r="BA246" s="201">
        <v>0.02</v>
      </c>
      <c r="BB246" s="201">
        <v>0.3</v>
      </c>
      <c r="BC246" s="201">
        <v>10</v>
      </c>
      <c r="BD246" s="471"/>
      <c r="BE246" s="201">
        <v>0.03</v>
      </c>
      <c r="BF246" s="201">
        <v>6</v>
      </c>
      <c r="BG246" s="201"/>
      <c r="BH246" s="201">
        <v>16</v>
      </c>
      <c r="BI246" s="201">
        <v>22</v>
      </c>
      <c r="BJ246" s="201">
        <v>9</v>
      </c>
      <c r="BK246" s="201">
        <v>2.2000000000000002</v>
      </c>
    </row>
    <row r="247" spans="1:63" s="77" customFormat="1" ht="16.5" customHeight="1" x14ac:dyDescent="0.25">
      <c r="A247" s="517" t="s">
        <v>186</v>
      </c>
      <c r="B247" s="517"/>
      <c r="C247" s="517"/>
      <c r="D247" s="61"/>
      <c r="E247" s="62">
        <f>SUM(E227+E234+E240+E246)</f>
        <v>490</v>
      </c>
      <c r="F247" s="76">
        <f t="shared" ref="F247:Q247" si="31">SUM(F226:F246)</f>
        <v>14.020000000000001</v>
      </c>
      <c r="G247" s="76">
        <f t="shared" si="31"/>
        <v>13.7</v>
      </c>
      <c r="H247" s="76">
        <f t="shared" si="31"/>
        <v>68.710000000000008</v>
      </c>
      <c r="I247" s="182">
        <f t="shared" si="31"/>
        <v>453.1</v>
      </c>
      <c r="J247" s="182">
        <f t="shared" si="31"/>
        <v>0.18000000000000002</v>
      </c>
      <c r="K247" s="182">
        <f t="shared" si="31"/>
        <v>7.74</v>
      </c>
      <c r="L247" s="182">
        <f t="shared" si="31"/>
        <v>83.95</v>
      </c>
      <c r="M247" s="182">
        <f t="shared" si="31"/>
        <v>347.65999999999997</v>
      </c>
      <c r="N247" s="182">
        <f t="shared" si="31"/>
        <v>283.10000000000002</v>
      </c>
      <c r="O247" s="182">
        <f t="shared" si="31"/>
        <v>54.58</v>
      </c>
      <c r="P247" s="182">
        <f t="shared" si="31"/>
        <v>3.43</v>
      </c>
      <c r="Q247" s="182">
        <f t="shared" si="31"/>
        <v>656.6</v>
      </c>
      <c r="R247" s="62">
        <f>SUM(R227+R234+R240+R246)</f>
        <v>600</v>
      </c>
      <c r="S247" s="76">
        <f>SUM(S226:S246)</f>
        <v>15.990000000000002</v>
      </c>
      <c r="T247" s="76">
        <f>SUM(T226:T246)</f>
        <v>15.54</v>
      </c>
      <c r="U247" s="76">
        <f>SUM(U226:U246)</f>
        <v>76.22</v>
      </c>
      <c r="V247" s="76">
        <f>SUM(V226:V246)</f>
        <v>530.79999999999995</v>
      </c>
      <c r="W247" s="603"/>
      <c r="X247" s="603"/>
      <c r="Y247" s="603"/>
      <c r="Z247" s="64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4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E247" s="76">
        <f t="shared" ref="BE247:BK247" si="32">SUM(BE226:BE246)</f>
        <v>0.216</v>
      </c>
      <c r="BF247" s="76">
        <f t="shared" si="32"/>
        <v>8.15</v>
      </c>
      <c r="BG247" s="76">
        <f t="shared" si="32"/>
        <v>87.86</v>
      </c>
      <c r="BH247" s="76">
        <f t="shared" si="32"/>
        <v>377.29999999999995</v>
      </c>
      <c r="BI247" s="76">
        <f t="shared" si="32"/>
        <v>308.60000000000002</v>
      </c>
      <c r="BJ247" s="76">
        <f t="shared" si="32"/>
        <v>58.5</v>
      </c>
      <c r="BK247" s="76">
        <f t="shared" si="32"/>
        <v>3.54</v>
      </c>
    </row>
    <row r="248" spans="1:63" ht="15.75" customHeight="1" x14ac:dyDescent="0.25">
      <c r="A248" s="533" t="s">
        <v>16</v>
      </c>
      <c r="B248" s="533"/>
      <c r="C248" s="533"/>
      <c r="D248" s="54"/>
      <c r="E248" s="47"/>
      <c r="F248" s="44"/>
      <c r="G248" s="38"/>
      <c r="H248" s="38"/>
      <c r="I248" s="45"/>
      <c r="J248" s="200"/>
      <c r="K248" s="200"/>
      <c r="L248" s="200"/>
      <c r="M248" s="200"/>
      <c r="N248" s="200"/>
      <c r="O248" s="200"/>
      <c r="P248" s="200"/>
      <c r="Q248" s="48"/>
      <c r="R248" s="49"/>
      <c r="S248" s="50"/>
      <c r="T248" s="51"/>
      <c r="U248" s="51"/>
      <c r="V248" s="49"/>
      <c r="W248" s="511" t="s">
        <v>16</v>
      </c>
      <c r="X248" s="511"/>
      <c r="Y248" s="511"/>
      <c r="Z248" s="38"/>
      <c r="AA248" s="38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38"/>
      <c r="AP248" s="38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E248" s="200"/>
      <c r="BF248" s="200"/>
      <c r="BG248" s="200"/>
      <c r="BH248" s="200"/>
      <c r="BI248" s="200"/>
      <c r="BJ248" s="200"/>
      <c r="BK248" s="200"/>
    </row>
    <row r="249" spans="1:63" ht="15.75" customHeight="1" x14ac:dyDescent="0.25">
      <c r="A249" s="504" t="s">
        <v>252</v>
      </c>
      <c r="B249" s="504"/>
      <c r="C249" s="504"/>
      <c r="D249" s="54"/>
      <c r="E249" s="47"/>
      <c r="F249" s="44"/>
      <c r="G249" s="38"/>
      <c r="H249" s="38"/>
      <c r="I249" s="45"/>
      <c r="J249" s="200"/>
      <c r="K249" s="200"/>
      <c r="L249" s="200"/>
      <c r="M249" s="200"/>
      <c r="N249" s="200"/>
      <c r="O249" s="200"/>
      <c r="P249" s="200"/>
      <c r="Q249" s="44"/>
      <c r="R249" s="47"/>
      <c r="S249" s="44"/>
      <c r="T249" s="38"/>
      <c r="U249" s="38"/>
      <c r="V249" s="47"/>
      <c r="W249" s="511" t="s">
        <v>53</v>
      </c>
      <c r="X249" s="511"/>
      <c r="Y249" s="511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E249" s="200"/>
      <c r="BF249" s="200"/>
      <c r="BG249" s="200"/>
      <c r="BH249" s="200"/>
      <c r="BI249" s="200"/>
      <c r="BJ249" s="200"/>
      <c r="BK249" s="200"/>
    </row>
    <row r="250" spans="1:63" ht="15.75" customHeight="1" x14ac:dyDescent="0.25">
      <c r="A250" s="504" t="s">
        <v>253</v>
      </c>
      <c r="B250" s="504"/>
      <c r="C250" s="504"/>
      <c r="D250" s="48"/>
      <c r="E250" s="49">
        <v>150</v>
      </c>
      <c r="F250" s="44"/>
      <c r="G250" s="38"/>
      <c r="H250" s="38"/>
      <c r="I250" s="45"/>
      <c r="J250" s="200"/>
      <c r="K250" s="200"/>
      <c r="L250" s="200"/>
      <c r="M250" s="200"/>
      <c r="N250" s="200"/>
      <c r="O250" s="200"/>
      <c r="P250" s="200"/>
      <c r="Q250" s="44"/>
      <c r="R250" s="49">
        <v>250</v>
      </c>
      <c r="S250" s="50"/>
      <c r="T250" s="51"/>
      <c r="U250" s="51"/>
      <c r="V250" s="49"/>
      <c r="W250" s="511" t="s">
        <v>158</v>
      </c>
      <c r="X250" s="511"/>
      <c r="Y250" s="511"/>
      <c r="Z250" s="38"/>
      <c r="AA250" s="51">
        <v>150</v>
      </c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51">
        <v>250</v>
      </c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E250" s="200"/>
      <c r="BF250" s="200"/>
      <c r="BG250" s="200"/>
      <c r="BH250" s="200"/>
      <c r="BI250" s="200"/>
      <c r="BJ250" s="200"/>
      <c r="BK250" s="200"/>
    </row>
    <row r="251" spans="1:63" ht="15.75" customHeight="1" x14ac:dyDescent="0.25">
      <c r="A251" s="512" t="s">
        <v>63</v>
      </c>
      <c r="B251" s="512"/>
      <c r="C251" s="512"/>
      <c r="D251" s="54" t="s">
        <v>97</v>
      </c>
      <c r="E251" s="47">
        <v>30</v>
      </c>
      <c r="F251" s="44"/>
      <c r="G251" s="38"/>
      <c r="H251" s="38"/>
      <c r="I251" s="45"/>
      <c r="J251" s="200"/>
      <c r="K251" s="200"/>
      <c r="L251" s="200"/>
      <c r="M251" s="200"/>
      <c r="N251" s="200"/>
      <c r="O251" s="200"/>
      <c r="P251" s="200"/>
      <c r="Q251" s="44" t="s">
        <v>124</v>
      </c>
      <c r="R251" s="47">
        <v>50</v>
      </c>
      <c r="S251" s="44"/>
      <c r="T251" s="38"/>
      <c r="U251" s="51"/>
      <c r="V251" s="49"/>
      <c r="W251" s="513" t="s">
        <v>63</v>
      </c>
      <c r="X251" s="513"/>
      <c r="Y251" s="513"/>
      <c r="Z251" s="91" t="s">
        <v>97</v>
      </c>
      <c r="AA251" s="38">
        <v>30</v>
      </c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91" t="s">
        <v>124</v>
      </c>
      <c r="AP251" s="38">
        <v>50</v>
      </c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E251" s="200"/>
      <c r="BF251" s="200"/>
      <c r="BG251" s="200"/>
      <c r="BH251" s="200"/>
      <c r="BI251" s="200"/>
      <c r="BJ251" s="200"/>
      <c r="BK251" s="200"/>
    </row>
    <row r="252" spans="1:63" ht="15.75" customHeight="1" x14ac:dyDescent="0.25">
      <c r="A252" s="512" t="s">
        <v>17</v>
      </c>
      <c r="B252" s="512"/>
      <c r="C252" s="512"/>
      <c r="D252" s="54">
        <v>12.1</v>
      </c>
      <c r="E252" s="47">
        <v>12</v>
      </c>
      <c r="F252" s="44"/>
      <c r="G252" s="38"/>
      <c r="H252" s="38"/>
      <c r="I252" s="45"/>
      <c r="J252" s="200"/>
      <c r="K252" s="200"/>
      <c r="L252" s="200"/>
      <c r="M252" s="200"/>
      <c r="N252" s="200"/>
      <c r="O252" s="200"/>
      <c r="P252" s="200"/>
      <c r="Q252" s="44">
        <v>20</v>
      </c>
      <c r="R252" s="47">
        <v>20</v>
      </c>
      <c r="S252" s="44"/>
      <c r="T252" s="38"/>
      <c r="U252" s="38"/>
      <c r="V252" s="47"/>
      <c r="W252" s="513" t="s">
        <v>17</v>
      </c>
      <c r="X252" s="513"/>
      <c r="Y252" s="513"/>
      <c r="Z252" s="38">
        <v>12.1</v>
      </c>
      <c r="AA252" s="38">
        <v>12</v>
      </c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>
        <v>20</v>
      </c>
      <c r="AP252" s="38">
        <v>20</v>
      </c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E252" s="200"/>
      <c r="BF252" s="200"/>
      <c r="BG252" s="200"/>
      <c r="BH252" s="200"/>
      <c r="BI252" s="200"/>
      <c r="BJ252" s="200"/>
      <c r="BK252" s="200"/>
    </row>
    <row r="253" spans="1:63" ht="15.75" customHeight="1" x14ac:dyDescent="0.25">
      <c r="A253" s="512" t="s">
        <v>48</v>
      </c>
      <c r="B253" s="512"/>
      <c r="C253" s="512"/>
      <c r="D253" s="54">
        <v>9.6</v>
      </c>
      <c r="E253" s="47">
        <v>7.5</v>
      </c>
      <c r="F253" s="44"/>
      <c r="G253" s="38"/>
      <c r="H253" s="38"/>
      <c r="I253" s="45"/>
      <c r="J253" s="200"/>
      <c r="K253" s="200"/>
      <c r="L253" s="200"/>
      <c r="M253" s="200"/>
      <c r="N253" s="200"/>
      <c r="O253" s="200"/>
      <c r="P253" s="200"/>
      <c r="Q253" s="44">
        <v>16</v>
      </c>
      <c r="R253" s="47">
        <v>12.5</v>
      </c>
      <c r="S253" s="44"/>
      <c r="T253" s="38"/>
      <c r="U253" s="38"/>
      <c r="V253" s="47"/>
      <c r="W253" s="513" t="s">
        <v>18</v>
      </c>
      <c r="X253" s="513"/>
      <c r="Y253" s="513"/>
      <c r="Z253" s="38">
        <v>7</v>
      </c>
      <c r="AA253" s="38">
        <v>6</v>
      </c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>
        <v>12</v>
      </c>
      <c r="AP253" s="38">
        <v>10</v>
      </c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E253" s="200"/>
      <c r="BF253" s="200"/>
      <c r="BG253" s="200"/>
      <c r="BH253" s="200"/>
      <c r="BI253" s="200"/>
      <c r="BJ253" s="200"/>
      <c r="BK253" s="200"/>
    </row>
    <row r="254" spans="1:63" ht="15.75" customHeight="1" x14ac:dyDescent="0.25">
      <c r="A254" s="512" t="s">
        <v>18</v>
      </c>
      <c r="B254" s="512"/>
      <c r="C254" s="512"/>
      <c r="D254" s="67">
        <v>7</v>
      </c>
      <c r="E254" s="47">
        <v>6</v>
      </c>
      <c r="F254" s="44"/>
      <c r="G254" s="38"/>
      <c r="H254" s="38"/>
      <c r="I254" s="45"/>
      <c r="J254" s="200"/>
      <c r="K254" s="200"/>
      <c r="L254" s="200"/>
      <c r="M254" s="200"/>
      <c r="N254" s="200"/>
      <c r="O254" s="200"/>
      <c r="P254" s="200"/>
      <c r="Q254" s="186">
        <v>12</v>
      </c>
      <c r="R254" s="47">
        <v>10</v>
      </c>
      <c r="S254" s="44"/>
      <c r="T254" s="38"/>
      <c r="U254" s="38"/>
      <c r="V254" s="47"/>
      <c r="W254" s="513" t="s">
        <v>65</v>
      </c>
      <c r="X254" s="513"/>
      <c r="Y254" s="513"/>
      <c r="Z254" s="38">
        <v>9.6</v>
      </c>
      <c r="AA254" s="38">
        <v>7.5</v>
      </c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>
        <v>16</v>
      </c>
      <c r="AP254" s="38">
        <v>12.5</v>
      </c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E254" s="200"/>
      <c r="BF254" s="200"/>
      <c r="BG254" s="200"/>
      <c r="BH254" s="200"/>
      <c r="BI254" s="200"/>
      <c r="BJ254" s="200"/>
      <c r="BK254" s="200"/>
    </row>
    <row r="255" spans="1:63" ht="15.75" customHeight="1" x14ac:dyDescent="0.25">
      <c r="A255" s="512" t="s">
        <v>249</v>
      </c>
      <c r="B255" s="512"/>
      <c r="C255" s="512"/>
      <c r="D255" s="54">
        <v>3</v>
      </c>
      <c r="E255" s="47">
        <v>3</v>
      </c>
      <c r="F255" s="44"/>
      <c r="G255" s="38"/>
      <c r="H255" s="38"/>
      <c r="I255" s="45"/>
      <c r="J255" s="200"/>
      <c r="K255" s="200"/>
      <c r="L255" s="200"/>
      <c r="M255" s="200"/>
      <c r="N255" s="200"/>
      <c r="O255" s="200"/>
      <c r="P255" s="200"/>
      <c r="Q255" s="44">
        <v>5</v>
      </c>
      <c r="R255" s="47">
        <v>5</v>
      </c>
      <c r="S255" s="44"/>
      <c r="T255" s="38"/>
      <c r="U255" s="38"/>
      <c r="V255" s="47"/>
      <c r="W255" s="513" t="s">
        <v>160</v>
      </c>
      <c r="X255" s="513"/>
      <c r="Y255" s="513"/>
      <c r="Z255" s="38">
        <v>105</v>
      </c>
      <c r="AA255" s="38">
        <v>105</v>
      </c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>
        <v>175</v>
      </c>
      <c r="AP255" s="38">
        <v>175</v>
      </c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E255" s="200"/>
      <c r="BF255" s="200"/>
      <c r="BG255" s="200"/>
      <c r="BH255" s="200"/>
      <c r="BI255" s="200"/>
      <c r="BJ255" s="200"/>
      <c r="BK255" s="200"/>
    </row>
    <row r="256" spans="1:63" ht="15.75" customHeight="1" x14ac:dyDescent="0.25">
      <c r="A256" s="512" t="s">
        <v>61</v>
      </c>
      <c r="B256" s="512"/>
      <c r="C256" s="512"/>
      <c r="D256" s="54">
        <v>105</v>
      </c>
      <c r="E256" s="47">
        <v>105</v>
      </c>
      <c r="F256" s="44"/>
      <c r="G256" s="38"/>
      <c r="H256" s="38"/>
      <c r="I256" s="45"/>
      <c r="J256" s="200"/>
      <c r="K256" s="200"/>
      <c r="L256" s="200"/>
      <c r="M256" s="200"/>
      <c r="N256" s="200"/>
      <c r="O256" s="200"/>
      <c r="P256" s="200"/>
      <c r="Q256" s="44">
        <v>175</v>
      </c>
      <c r="R256" s="47">
        <v>175</v>
      </c>
      <c r="S256" s="44"/>
      <c r="T256" s="38"/>
      <c r="U256" s="38"/>
      <c r="V256" s="47"/>
      <c r="W256" s="511"/>
      <c r="X256" s="511"/>
      <c r="Y256" s="511"/>
      <c r="Z256" s="38"/>
      <c r="AA256" s="38"/>
      <c r="AB256" s="51">
        <v>64.5</v>
      </c>
      <c r="AC256" s="51">
        <v>0.85</v>
      </c>
      <c r="AD256" s="51">
        <v>22.8</v>
      </c>
      <c r="AE256" s="51">
        <v>21.15</v>
      </c>
      <c r="AF256" s="51">
        <v>52.2</v>
      </c>
      <c r="AG256" s="51">
        <v>1.21</v>
      </c>
      <c r="AH256" s="51"/>
      <c r="AI256" s="51">
        <v>907.2</v>
      </c>
      <c r="AJ256" s="51">
        <v>1.45</v>
      </c>
      <c r="AK256" s="51">
        <v>0.13600000000000001</v>
      </c>
      <c r="AL256" s="51">
        <v>4.3500000000000004E-2</v>
      </c>
      <c r="AM256" s="51">
        <v>0.68800000000000006</v>
      </c>
      <c r="AN256" s="51">
        <v>3.49</v>
      </c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E256" s="200"/>
      <c r="BF256" s="200"/>
      <c r="BG256" s="200"/>
      <c r="BH256" s="200"/>
      <c r="BI256" s="200"/>
      <c r="BJ256" s="200"/>
      <c r="BK256" s="200"/>
    </row>
    <row r="257" spans="1:63" ht="15.6" customHeight="1" x14ac:dyDescent="0.3">
      <c r="A257" s="512"/>
      <c r="B257" s="512"/>
      <c r="C257" s="512"/>
      <c r="D257" s="54"/>
      <c r="E257" s="49"/>
      <c r="F257" s="50">
        <v>3.29</v>
      </c>
      <c r="G257" s="51">
        <v>3.16</v>
      </c>
      <c r="H257" s="51">
        <v>9.7899999999999991</v>
      </c>
      <c r="I257" s="213">
        <v>80.849999999999994</v>
      </c>
      <c r="J257" s="178">
        <v>0.14000000000000001</v>
      </c>
      <c r="K257" s="179">
        <v>3.48</v>
      </c>
      <c r="L257" s="179"/>
      <c r="M257" s="179">
        <v>22.85</v>
      </c>
      <c r="N257" s="179">
        <v>52.31</v>
      </c>
      <c r="O257" s="179">
        <v>21.18</v>
      </c>
      <c r="P257" s="180">
        <v>1.22</v>
      </c>
      <c r="Q257" s="54"/>
      <c r="R257" s="49"/>
      <c r="S257" s="50">
        <v>5.49</v>
      </c>
      <c r="T257" s="51">
        <v>5.27</v>
      </c>
      <c r="U257" s="51">
        <v>16.32</v>
      </c>
      <c r="V257" s="49">
        <v>134.80000000000001</v>
      </c>
      <c r="W257" s="110"/>
      <c r="X257" s="110"/>
      <c r="Y257" s="110"/>
      <c r="Z257" s="111"/>
      <c r="AA257" s="111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E257" s="178">
        <v>0.23</v>
      </c>
      <c r="BF257" s="179">
        <v>5.82</v>
      </c>
      <c r="BG257" s="179"/>
      <c r="BH257" s="179">
        <v>38.049999999999997</v>
      </c>
      <c r="BI257" s="179">
        <v>62.18</v>
      </c>
      <c r="BJ257" s="179">
        <v>35.299999999999997</v>
      </c>
      <c r="BK257" s="180">
        <v>2.0299999999999998</v>
      </c>
    </row>
    <row r="258" spans="1:63" ht="16.5" customHeight="1" x14ac:dyDescent="0.25">
      <c r="A258" s="506" t="s">
        <v>245</v>
      </c>
      <c r="B258" s="510"/>
      <c r="C258" s="511"/>
      <c r="D258" s="54"/>
      <c r="E258" s="47"/>
      <c r="F258" s="44"/>
      <c r="G258" s="38"/>
      <c r="H258" s="38"/>
      <c r="I258" s="45"/>
      <c r="J258" s="200"/>
      <c r="K258" s="200"/>
      <c r="L258" s="200"/>
      <c r="M258" s="200"/>
      <c r="N258" s="200"/>
      <c r="O258" s="200"/>
      <c r="P258" s="200"/>
      <c r="Q258" s="44"/>
      <c r="R258" s="47"/>
      <c r="S258" s="44"/>
      <c r="T258" s="38"/>
      <c r="U258" s="51"/>
      <c r="V258" s="51"/>
      <c r="W258" s="506" t="s">
        <v>38</v>
      </c>
      <c r="X258" s="510"/>
      <c r="Y258" s="511"/>
      <c r="Z258" s="38"/>
      <c r="AA258" s="38"/>
      <c r="AB258" s="38"/>
      <c r="AC258" s="51"/>
      <c r="AD258" s="51"/>
      <c r="AE258" s="38"/>
      <c r="AF258" s="38"/>
      <c r="AG258" s="51"/>
      <c r="AH258" s="51"/>
      <c r="AI258" s="38"/>
      <c r="AJ258" s="38"/>
      <c r="AK258" s="51"/>
      <c r="AL258" s="51"/>
      <c r="AM258" s="51"/>
      <c r="AN258" s="51"/>
      <c r="AO258" s="38"/>
      <c r="AP258" s="38"/>
      <c r="AQ258" s="38"/>
      <c r="AR258" s="51"/>
      <c r="AS258" s="51"/>
      <c r="AT258" s="38"/>
      <c r="AU258" s="38"/>
      <c r="AV258" s="51"/>
      <c r="AW258" s="51"/>
      <c r="AX258" s="38"/>
      <c r="AY258" s="38"/>
      <c r="AZ258" s="51"/>
      <c r="BA258" s="51"/>
      <c r="BB258" s="51"/>
      <c r="BC258" s="51"/>
      <c r="BE258" s="200"/>
      <c r="BF258" s="200"/>
      <c r="BG258" s="200"/>
      <c r="BH258" s="200"/>
      <c r="BI258" s="200"/>
      <c r="BJ258" s="200"/>
      <c r="BK258" s="200"/>
    </row>
    <row r="259" spans="1:63" ht="15.75" customHeight="1" x14ac:dyDescent="0.25">
      <c r="A259" s="506" t="s">
        <v>246</v>
      </c>
      <c r="B259" s="510"/>
      <c r="C259" s="511"/>
      <c r="D259" s="54">
        <v>75</v>
      </c>
      <c r="E259" s="49">
        <v>60</v>
      </c>
      <c r="F259" s="44"/>
      <c r="G259" s="38"/>
      <c r="H259" s="38"/>
      <c r="I259" s="45"/>
      <c r="J259" s="200"/>
      <c r="K259" s="200"/>
      <c r="L259" s="200"/>
      <c r="M259" s="200"/>
      <c r="N259" s="200"/>
      <c r="O259" s="200"/>
      <c r="P259" s="200"/>
      <c r="Q259" s="44">
        <v>100</v>
      </c>
      <c r="R259" s="49">
        <v>80</v>
      </c>
      <c r="S259" s="44"/>
      <c r="T259" s="38"/>
      <c r="U259" s="51"/>
      <c r="V259" s="51"/>
      <c r="W259" s="506" t="s">
        <v>172</v>
      </c>
      <c r="X259" s="510"/>
      <c r="Y259" s="511"/>
      <c r="Z259" s="38">
        <v>75</v>
      </c>
      <c r="AA259" s="51">
        <v>60</v>
      </c>
      <c r="AB259" s="38"/>
      <c r="AC259" s="51"/>
      <c r="AD259" s="51"/>
      <c r="AE259" s="38"/>
      <c r="AF259" s="38"/>
      <c r="AG259" s="51"/>
      <c r="AH259" s="51"/>
      <c r="AI259" s="38"/>
      <c r="AJ259" s="38"/>
      <c r="AK259" s="51"/>
      <c r="AL259" s="51"/>
      <c r="AM259" s="51"/>
      <c r="AN259" s="51"/>
      <c r="AO259" s="38">
        <v>100</v>
      </c>
      <c r="AP259" s="51">
        <v>80</v>
      </c>
      <c r="AQ259" s="38"/>
      <c r="AR259" s="51"/>
      <c r="AS259" s="51"/>
      <c r="AT259" s="38"/>
      <c r="AU259" s="38"/>
      <c r="AV259" s="51"/>
      <c r="AW259" s="51"/>
      <c r="AX259" s="38"/>
      <c r="AY259" s="38"/>
      <c r="AZ259" s="51"/>
      <c r="BA259" s="51"/>
      <c r="BB259" s="51"/>
      <c r="BC259" s="51"/>
      <c r="BE259" s="200"/>
      <c r="BF259" s="200"/>
      <c r="BG259" s="200"/>
      <c r="BH259" s="200"/>
      <c r="BI259" s="200"/>
      <c r="BJ259" s="200"/>
      <c r="BK259" s="200"/>
    </row>
    <row r="260" spans="1:63" ht="15.75" customHeight="1" x14ac:dyDescent="0.25">
      <c r="A260" s="507" t="s">
        <v>247</v>
      </c>
      <c r="B260" s="499"/>
      <c r="C260" s="513"/>
      <c r="D260" s="54">
        <v>48</v>
      </c>
      <c r="E260" s="47">
        <v>35</v>
      </c>
      <c r="F260" s="44"/>
      <c r="G260" s="38"/>
      <c r="H260" s="38"/>
      <c r="I260" s="45"/>
      <c r="J260" s="200"/>
      <c r="K260" s="200"/>
      <c r="L260" s="200"/>
      <c r="M260" s="200"/>
      <c r="N260" s="200"/>
      <c r="O260" s="200"/>
      <c r="P260" s="200"/>
      <c r="Q260" s="54">
        <v>65</v>
      </c>
      <c r="R260" s="47">
        <v>48</v>
      </c>
      <c r="S260" s="44"/>
      <c r="T260" s="38"/>
      <c r="U260" s="51"/>
      <c r="V260" s="51"/>
      <c r="W260" s="507" t="s">
        <v>173</v>
      </c>
      <c r="X260" s="499"/>
      <c r="Y260" s="513"/>
      <c r="Z260" s="38">
        <v>45</v>
      </c>
      <c r="AA260" s="38">
        <v>44</v>
      </c>
      <c r="AB260" s="38"/>
      <c r="AC260" s="51"/>
      <c r="AD260" s="51"/>
      <c r="AE260" s="38"/>
      <c r="AF260" s="38"/>
      <c r="AG260" s="51"/>
      <c r="AH260" s="51"/>
      <c r="AI260" s="38"/>
      <c r="AJ260" s="38"/>
      <c r="AK260" s="51"/>
      <c r="AL260" s="51"/>
      <c r="AM260" s="51"/>
      <c r="AN260" s="51"/>
      <c r="AO260" s="38">
        <v>60</v>
      </c>
      <c r="AP260" s="38">
        <v>59</v>
      </c>
      <c r="AQ260" s="38"/>
      <c r="AR260" s="51"/>
      <c r="AS260" s="51"/>
      <c r="AT260" s="38"/>
      <c r="AU260" s="38"/>
      <c r="AV260" s="51"/>
      <c r="AW260" s="51"/>
      <c r="AX260" s="38"/>
      <c r="AY260" s="38"/>
      <c r="AZ260" s="51"/>
      <c r="BA260" s="51"/>
      <c r="BB260" s="51"/>
      <c r="BC260" s="51"/>
      <c r="BE260" s="200"/>
      <c r="BF260" s="200"/>
      <c r="BG260" s="200"/>
      <c r="BH260" s="200"/>
      <c r="BI260" s="200"/>
      <c r="BJ260" s="200"/>
      <c r="BK260" s="200"/>
    </row>
    <row r="261" spans="1:63" ht="15.75" customHeight="1" x14ac:dyDescent="0.25">
      <c r="A261" s="666" t="s">
        <v>321</v>
      </c>
      <c r="B261" s="667"/>
      <c r="C261" s="668"/>
      <c r="D261" s="17">
        <v>12</v>
      </c>
      <c r="E261" s="8">
        <v>10</v>
      </c>
      <c r="F261" s="44"/>
      <c r="G261" s="38"/>
      <c r="H261" s="38"/>
      <c r="I261" s="45"/>
      <c r="J261" s="200"/>
      <c r="K261" s="200"/>
      <c r="L261" s="200"/>
      <c r="M261" s="200"/>
      <c r="N261" s="200"/>
      <c r="O261" s="200"/>
      <c r="P261" s="200"/>
      <c r="Q261" s="17">
        <v>15</v>
      </c>
      <c r="R261" s="8">
        <v>13</v>
      </c>
      <c r="S261" s="44"/>
      <c r="T261" s="38"/>
      <c r="U261" s="51"/>
      <c r="V261" s="51"/>
      <c r="W261" s="507" t="s">
        <v>173</v>
      </c>
      <c r="X261" s="499"/>
      <c r="Y261" s="513"/>
      <c r="Z261" s="38">
        <v>45</v>
      </c>
      <c r="AA261" s="38">
        <v>44</v>
      </c>
      <c r="AB261" s="38"/>
      <c r="AC261" s="51"/>
      <c r="AD261" s="51"/>
      <c r="AE261" s="38"/>
      <c r="AF261" s="38"/>
      <c r="AG261" s="51"/>
      <c r="AH261" s="51"/>
      <c r="AI261" s="38"/>
      <c r="AJ261" s="38"/>
      <c r="AK261" s="51"/>
      <c r="AL261" s="51"/>
      <c r="AM261" s="51"/>
      <c r="AN261" s="51"/>
      <c r="AO261" s="38">
        <v>60</v>
      </c>
      <c r="AP261" s="38">
        <v>59</v>
      </c>
      <c r="AQ261" s="38"/>
      <c r="AR261" s="51"/>
      <c r="AS261" s="51"/>
      <c r="AT261" s="38"/>
      <c r="AU261" s="38"/>
      <c r="AV261" s="51"/>
      <c r="AW261" s="51"/>
      <c r="AX261" s="38"/>
      <c r="AY261" s="38"/>
      <c r="AZ261" s="51"/>
      <c r="BA261" s="51"/>
      <c r="BB261" s="51"/>
      <c r="BC261" s="51"/>
      <c r="BE261" s="200"/>
      <c r="BF261" s="200"/>
      <c r="BG261" s="200"/>
      <c r="BH261" s="200"/>
      <c r="BI261" s="200"/>
      <c r="BJ261" s="200"/>
      <c r="BK261" s="200"/>
    </row>
    <row r="262" spans="1:63" ht="15.75" customHeight="1" x14ac:dyDescent="0.25">
      <c r="A262" s="507" t="s">
        <v>25</v>
      </c>
      <c r="B262" s="499"/>
      <c r="C262" s="513"/>
      <c r="D262" s="54">
        <v>14</v>
      </c>
      <c r="E262" s="47">
        <v>14</v>
      </c>
      <c r="F262" s="44"/>
      <c r="G262" s="38"/>
      <c r="H262" s="38"/>
      <c r="I262" s="45"/>
      <c r="J262" s="200"/>
      <c r="K262" s="200"/>
      <c r="L262" s="200"/>
      <c r="M262" s="200"/>
      <c r="N262" s="200"/>
      <c r="O262" s="200"/>
      <c r="P262" s="200"/>
      <c r="Q262" s="44">
        <v>19</v>
      </c>
      <c r="R262" s="47">
        <v>19</v>
      </c>
      <c r="S262" s="44"/>
      <c r="T262" s="38"/>
      <c r="U262" s="51"/>
      <c r="V262" s="51"/>
      <c r="W262" s="507" t="s">
        <v>25</v>
      </c>
      <c r="X262" s="499"/>
      <c r="Y262" s="513"/>
      <c r="Z262" s="38">
        <v>16</v>
      </c>
      <c r="AA262" s="38">
        <v>16</v>
      </c>
      <c r="AB262" s="38"/>
      <c r="AC262" s="51"/>
      <c r="AD262" s="51"/>
      <c r="AE262" s="38"/>
      <c r="AF262" s="38"/>
      <c r="AG262" s="51"/>
      <c r="AH262" s="51"/>
      <c r="AI262" s="38"/>
      <c r="AJ262" s="38"/>
      <c r="AK262" s="51"/>
      <c r="AL262" s="51"/>
      <c r="AM262" s="51"/>
      <c r="AN262" s="51"/>
      <c r="AO262" s="38">
        <v>21</v>
      </c>
      <c r="AP262" s="38">
        <v>21</v>
      </c>
      <c r="AQ262" s="38"/>
      <c r="AR262" s="51"/>
      <c r="AS262" s="51"/>
      <c r="AT262" s="38"/>
      <c r="AU262" s="38"/>
      <c r="AV262" s="51"/>
      <c r="AW262" s="51"/>
      <c r="AX262" s="38"/>
      <c r="AY262" s="38"/>
      <c r="AZ262" s="51"/>
      <c r="BA262" s="51"/>
      <c r="BB262" s="51"/>
      <c r="BC262" s="51"/>
      <c r="BE262" s="200"/>
      <c r="BF262" s="200"/>
      <c r="BG262" s="200"/>
      <c r="BH262" s="200"/>
      <c r="BI262" s="200"/>
      <c r="BJ262" s="200"/>
      <c r="BK262" s="200"/>
    </row>
    <row r="263" spans="1:63" ht="15.75" customHeight="1" x14ac:dyDescent="0.25">
      <c r="A263" s="565" t="s">
        <v>248</v>
      </c>
      <c r="B263" s="593"/>
      <c r="C263" s="594"/>
      <c r="D263" s="54">
        <v>5</v>
      </c>
      <c r="E263" s="47">
        <v>5</v>
      </c>
      <c r="F263" s="44"/>
      <c r="G263" s="38"/>
      <c r="H263" s="38"/>
      <c r="I263" s="45"/>
      <c r="J263" s="200"/>
      <c r="K263" s="200"/>
      <c r="L263" s="200"/>
      <c r="M263" s="200"/>
      <c r="N263" s="200"/>
      <c r="O263" s="200"/>
      <c r="P263" s="200"/>
      <c r="Q263" s="44">
        <v>5</v>
      </c>
      <c r="R263" s="47">
        <v>5</v>
      </c>
      <c r="S263" s="44"/>
      <c r="T263" s="38"/>
      <c r="U263" s="51"/>
      <c r="V263" s="51"/>
      <c r="W263" s="453"/>
      <c r="X263" s="93"/>
      <c r="Y263" s="94"/>
      <c r="Z263" s="38"/>
      <c r="AA263" s="38"/>
      <c r="AB263" s="38"/>
      <c r="AC263" s="51"/>
      <c r="AD263" s="51"/>
      <c r="AE263" s="38"/>
      <c r="AF263" s="38"/>
      <c r="AG263" s="51"/>
      <c r="AH263" s="51"/>
      <c r="AI263" s="38"/>
      <c r="AJ263" s="38"/>
      <c r="AK263" s="51"/>
      <c r="AL263" s="51"/>
      <c r="AM263" s="51"/>
      <c r="AN263" s="51"/>
      <c r="AO263" s="38"/>
      <c r="AP263" s="38"/>
      <c r="AQ263" s="38"/>
      <c r="AR263" s="51"/>
      <c r="AS263" s="51"/>
      <c r="AT263" s="38"/>
      <c r="AU263" s="38"/>
      <c r="AV263" s="51"/>
      <c r="AW263" s="51"/>
      <c r="AX263" s="38"/>
      <c r="AY263" s="38"/>
      <c r="AZ263" s="51"/>
      <c r="BA263" s="51"/>
      <c r="BB263" s="51"/>
      <c r="BC263" s="51"/>
      <c r="BE263" s="200"/>
      <c r="BF263" s="200"/>
      <c r="BG263" s="200"/>
      <c r="BH263" s="200"/>
      <c r="BI263" s="200"/>
      <c r="BJ263" s="200"/>
      <c r="BK263" s="200"/>
    </row>
    <row r="264" spans="1:63" ht="15.75" customHeight="1" x14ac:dyDescent="0.25">
      <c r="A264" s="507" t="s">
        <v>39</v>
      </c>
      <c r="B264" s="499"/>
      <c r="C264" s="513"/>
      <c r="D264" s="54">
        <v>11</v>
      </c>
      <c r="E264" s="47">
        <v>11</v>
      </c>
      <c r="F264" s="44"/>
      <c r="G264" s="38"/>
      <c r="H264" s="38"/>
      <c r="I264" s="45"/>
      <c r="J264" s="200"/>
      <c r="K264" s="200"/>
      <c r="L264" s="200"/>
      <c r="M264" s="200"/>
      <c r="N264" s="200"/>
      <c r="O264" s="200"/>
      <c r="P264" s="200"/>
      <c r="Q264" s="44">
        <v>14</v>
      </c>
      <c r="R264" s="47">
        <v>14</v>
      </c>
      <c r="S264" s="44"/>
      <c r="T264" s="38"/>
      <c r="U264" s="38"/>
      <c r="V264" s="38"/>
      <c r="W264" s="507" t="s">
        <v>39</v>
      </c>
      <c r="X264" s="499"/>
      <c r="Y264" s="513"/>
      <c r="Z264" s="38">
        <v>11</v>
      </c>
      <c r="AA264" s="38">
        <v>11</v>
      </c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>
        <v>15</v>
      </c>
      <c r="AP264" s="38">
        <v>15</v>
      </c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E264" s="200"/>
      <c r="BF264" s="200"/>
      <c r="BG264" s="200"/>
      <c r="BH264" s="200"/>
      <c r="BI264" s="200"/>
      <c r="BJ264" s="200"/>
      <c r="BK264" s="200"/>
    </row>
    <row r="265" spans="1:63" ht="15.75" customHeight="1" x14ac:dyDescent="0.25">
      <c r="A265" s="507" t="s">
        <v>51</v>
      </c>
      <c r="B265" s="499"/>
      <c r="C265" s="513"/>
      <c r="D265" s="95">
        <v>6</v>
      </c>
      <c r="E265" s="47">
        <v>6</v>
      </c>
      <c r="F265" s="44"/>
      <c r="G265" s="38"/>
      <c r="H265" s="38"/>
      <c r="I265" s="45"/>
      <c r="J265" s="200"/>
      <c r="K265" s="200"/>
      <c r="L265" s="200"/>
      <c r="M265" s="200"/>
      <c r="N265" s="200"/>
      <c r="O265" s="200"/>
      <c r="P265" s="200"/>
      <c r="Q265" s="44">
        <v>8</v>
      </c>
      <c r="R265" s="47">
        <v>8</v>
      </c>
      <c r="S265" s="44"/>
      <c r="T265" s="38"/>
      <c r="U265" s="38"/>
      <c r="V265" s="38"/>
      <c r="W265" s="507" t="s">
        <v>51</v>
      </c>
      <c r="X265" s="499"/>
      <c r="Y265" s="513"/>
      <c r="Z265" s="96">
        <v>6</v>
      </c>
      <c r="AA265" s="38">
        <v>6</v>
      </c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>
        <v>8</v>
      </c>
      <c r="AP265" s="38">
        <v>8</v>
      </c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E265" s="200"/>
      <c r="BF265" s="200"/>
      <c r="BG265" s="200"/>
      <c r="BH265" s="200"/>
      <c r="BI265" s="200"/>
      <c r="BJ265" s="200"/>
      <c r="BK265" s="200"/>
    </row>
    <row r="266" spans="1:63" ht="15.75" customHeight="1" x14ac:dyDescent="0.25">
      <c r="A266" s="512" t="s">
        <v>249</v>
      </c>
      <c r="B266" s="499"/>
      <c r="C266" s="513"/>
      <c r="D266" s="54">
        <v>4</v>
      </c>
      <c r="E266" s="47">
        <v>4</v>
      </c>
      <c r="F266" s="44"/>
      <c r="G266" s="38"/>
      <c r="H266" s="38"/>
      <c r="I266" s="45"/>
      <c r="J266" s="200"/>
      <c r="K266" s="200"/>
      <c r="L266" s="200"/>
      <c r="M266" s="200"/>
      <c r="N266" s="200"/>
      <c r="O266" s="200"/>
      <c r="P266" s="200"/>
      <c r="Q266" s="44">
        <v>5</v>
      </c>
      <c r="R266" s="47">
        <v>5</v>
      </c>
      <c r="S266" s="44"/>
      <c r="T266" s="38"/>
      <c r="U266" s="38"/>
      <c r="V266" s="38"/>
      <c r="W266" s="507" t="s">
        <v>28</v>
      </c>
      <c r="X266" s="499"/>
      <c r="Y266" s="513"/>
      <c r="Z266" s="38">
        <v>2</v>
      </c>
      <c r="AA266" s="38">
        <v>2</v>
      </c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>
        <v>3</v>
      </c>
      <c r="AP266" s="38">
        <v>3</v>
      </c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E266" s="200"/>
      <c r="BF266" s="200"/>
      <c r="BG266" s="200"/>
      <c r="BH266" s="200"/>
      <c r="BI266" s="200"/>
      <c r="BJ266" s="200"/>
      <c r="BK266" s="200"/>
    </row>
    <row r="267" spans="1:63" ht="15.75" customHeight="1" x14ac:dyDescent="0.3">
      <c r="A267" s="663"/>
      <c r="B267" s="664"/>
      <c r="C267" s="665"/>
      <c r="D267" s="54"/>
      <c r="E267" s="49"/>
      <c r="F267" s="50">
        <v>9.32</v>
      </c>
      <c r="G267" s="51">
        <v>7.07</v>
      </c>
      <c r="H267" s="51">
        <v>9.64</v>
      </c>
      <c r="I267" s="213">
        <v>159</v>
      </c>
      <c r="J267" s="178">
        <v>0.06</v>
      </c>
      <c r="K267" s="179">
        <v>0.09</v>
      </c>
      <c r="L267" s="179">
        <v>18</v>
      </c>
      <c r="M267" s="179">
        <v>26.1</v>
      </c>
      <c r="N267" s="179">
        <v>99.7</v>
      </c>
      <c r="O267" s="179">
        <v>19.3</v>
      </c>
      <c r="P267" s="180">
        <v>0.9</v>
      </c>
      <c r="Q267" s="54"/>
      <c r="R267" s="47"/>
      <c r="S267" s="50">
        <v>12.44</v>
      </c>
      <c r="T267" s="51">
        <v>9.24</v>
      </c>
      <c r="U267" s="51">
        <v>12.56</v>
      </c>
      <c r="V267" s="51">
        <v>203</v>
      </c>
      <c r="W267" s="663"/>
      <c r="X267" s="664"/>
      <c r="Y267" s="665"/>
      <c r="Z267" s="38"/>
      <c r="AA267" s="51"/>
      <c r="AB267" s="51">
        <v>180.9</v>
      </c>
      <c r="AC267" s="51">
        <v>165.4</v>
      </c>
      <c r="AD267" s="51">
        <v>22.8</v>
      </c>
      <c r="AE267" s="51">
        <v>16.899999999999999</v>
      </c>
      <c r="AF267" s="51">
        <v>91</v>
      </c>
      <c r="AG267" s="51">
        <v>0.85</v>
      </c>
      <c r="AH267" s="51">
        <v>10</v>
      </c>
      <c r="AI267" s="51">
        <v>8</v>
      </c>
      <c r="AJ267" s="51">
        <v>0.16</v>
      </c>
      <c r="AK267" s="51">
        <v>0.04</v>
      </c>
      <c r="AL267" s="51">
        <v>0.05</v>
      </c>
      <c r="AM267" s="51">
        <v>4.1399999999999997</v>
      </c>
      <c r="AN267" s="51">
        <v>0.06</v>
      </c>
      <c r="AO267" s="38"/>
      <c r="AP267" s="38"/>
      <c r="AQ267" s="51">
        <v>282.60000000000002</v>
      </c>
      <c r="AR267" s="51">
        <v>234.2</v>
      </c>
      <c r="AS267" s="51">
        <v>31.2</v>
      </c>
      <c r="AT267" s="51">
        <v>25.5</v>
      </c>
      <c r="AU267" s="51">
        <v>131</v>
      </c>
      <c r="AV267" s="51">
        <v>1.36</v>
      </c>
      <c r="AW267" s="51">
        <v>14</v>
      </c>
      <c r="AX267" s="51">
        <v>11</v>
      </c>
      <c r="AY267" s="51">
        <v>0.38</v>
      </c>
      <c r="AZ267" s="51">
        <v>0.08</v>
      </c>
      <c r="BA267" s="51">
        <v>0.09</v>
      </c>
      <c r="BB267" s="51">
        <v>6.47</v>
      </c>
      <c r="BC267" s="51">
        <v>0.14000000000000001</v>
      </c>
      <c r="BE267" s="178">
        <v>0.08</v>
      </c>
      <c r="BF267" s="179">
        <v>0.12</v>
      </c>
      <c r="BG267" s="179">
        <v>23</v>
      </c>
      <c r="BH267" s="179">
        <v>35</v>
      </c>
      <c r="BI267" s="179">
        <v>133.1</v>
      </c>
      <c r="BJ267" s="179">
        <v>25.7</v>
      </c>
      <c r="BK267" s="180">
        <v>1.2</v>
      </c>
    </row>
    <row r="268" spans="1:63" s="1" customFormat="1" ht="15" customHeight="1" x14ac:dyDescent="0.25">
      <c r="A268" s="521" t="s">
        <v>163</v>
      </c>
      <c r="B268" s="522"/>
      <c r="C268" s="523"/>
      <c r="D268" s="17"/>
      <c r="E268" s="6">
        <v>120</v>
      </c>
      <c r="F268" s="9"/>
      <c r="G268" s="10"/>
      <c r="H268" s="10"/>
      <c r="I268" s="10"/>
      <c r="J268" s="9"/>
      <c r="K268" s="10"/>
      <c r="L268" s="10"/>
      <c r="M268" s="10"/>
      <c r="N268" s="10"/>
      <c r="O268" s="10"/>
      <c r="P268" s="214"/>
      <c r="Q268" s="24"/>
      <c r="R268" s="6">
        <v>150</v>
      </c>
      <c r="S268" s="9"/>
      <c r="T268" s="10"/>
      <c r="U268" s="10"/>
      <c r="V268" s="6"/>
      <c r="W268" s="521" t="s">
        <v>163</v>
      </c>
      <c r="X268" s="522"/>
      <c r="Y268" s="523"/>
      <c r="Z268" s="7"/>
      <c r="AA268" s="10">
        <v>120</v>
      </c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>
        <v>150</v>
      </c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E268" s="9"/>
      <c r="BF268" s="10"/>
      <c r="BG268" s="10"/>
      <c r="BH268" s="10"/>
      <c r="BI268" s="10"/>
      <c r="BJ268" s="10"/>
      <c r="BK268" s="214"/>
    </row>
    <row r="269" spans="1:63" s="28" customFormat="1" x14ac:dyDescent="0.25">
      <c r="A269" s="521" t="s">
        <v>164</v>
      </c>
      <c r="B269" s="522"/>
      <c r="C269" s="523"/>
      <c r="D269" s="17"/>
      <c r="E269" s="8"/>
      <c r="F269" s="3"/>
      <c r="G269" s="7"/>
      <c r="H269" s="7"/>
      <c r="I269" s="7"/>
      <c r="J269" s="3"/>
      <c r="K269" s="7"/>
      <c r="L269" s="7"/>
      <c r="M269" s="7"/>
      <c r="N269" s="7"/>
      <c r="O269" s="7"/>
      <c r="P269" s="266"/>
      <c r="Q269" s="17"/>
      <c r="R269" s="8"/>
      <c r="S269" s="3"/>
      <c r="T269" s="7"/>
      <c r="U269" s="7"/>
      <c r="V269" s="8"/>
      <c r="W269" s="521" t="s">
        <v>164</v>
      </c>
      <c r="X269" s="522"/>
      <c r="Y269" s="523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E269" s="3"/>
      <c r="BF269" s="7"/>
      <c r="BG269" s="7"/>
      <c r="BH269" s="7"/>
      <c r="BI269" s="7"/>
      <c r="BJ269" s="7"/>
      <c r="BK269" s="266"/>
    </row>
    <row r="270" spans="1:63" s="28" customFormat="1" x14ac:dyDescent="0.25">
      <c r="A270" s="524" t="s">
        <v>115</v>
      </c>
      <c r="B270" s="525"/>
      <c r="C270" s="526"/>
      <c r="D270" s="17">
        <v>42</v>
      </c>
      <c r="E270" s="8">
        <v>42</v>
      </c>
      <c r="F270" s="3"/>
      <c r="G270" s="7"/>
      <c r="H270" s="7"/>
      <c r="I270" s="7"/>
      <c r="J270" s="3"/>
      <c r="K270" s="7"/>
      <c r="L270" s="7"/>
      <c r="M270" s="7"/>
      <c r="N270" s="7"/>
      <c r="O270" s="7"/>
      <c r="P270" s="266"/>
      <c r="Q270" s="17">
        <v>52.5</v>
      </c>
      <c r="R270" s="8">
        <v>52.5</v>
      </c>
      <c r="S270" s="3"/>
      <c r="T270" s="7"/>
      <c r="U270" s="7"/>
      <c r="V270" s="8"/>
      <c r="W270" s="524" t="s">
        <v>115</v>
      </c>
      <c r="X270" s="525"/>
      <c r="Y270" s="526"/>
      <c r="Z270" s="7">
        <v>42</v>
      </c>
      <c r="AA270" s="7">
        <v>42</v>
      </c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>
        <v>52.5</v>
      </c>
      <c r="AP270" s="7">
        <v>52.5</v>
      </c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E270" s="3"/>
      <c r="BF270" s="7"/>
      <c r="BG270" s="7"/>
      <c r="BH270" s="7"/>
      <c r="BI270" s="7"/>
      <c r="BJ270" s="7"/>
      <c r="BK270" s="266"/>
    </row>
    <row r="271" spans="1:63" s="1" customFormat="1" x14ac:dyDescent="0.25">
      <c r="A271" s="543" t="s">
        <v>228</v>
      </c>
      <c r="B271" s="515"/>
      <c r="C271" s="516"/>
      <c r="D271" s="17">
        <v>4</v>
      </c>
      <c r="E271" s="6">
        <v>4</v>
      </c>
      <c r="F271" s="9"/>
      <c r="G271" s="10"/>
      <c r="H271" s="10"/>
      <c r="I271" s="10"/>
      <c r="J271" s="9"/>
      <c r="K271" s="10"/>
      <c r="L271" s="10"/>
      <c r="M271" s="10"/>
      <c r="N271" s="10"/>
      <c r="O271" s="10"/>
      <c r="P271" s="214"/>
      <c r="Q271" s="17">
        <v>5</v>
      </c>
      <c r="R271" s="6">
        <v>5</v>
      </c>
      <c r="S271" s="9"/>
      <c r="T271" s="10"/>
      <c r="U271" s="10"/>
      <c r="V271" s="18"/>
      <c r="W271" s="543" t="s">
        <v>132</v>
      </c>
      <c r="X271" s="515"/>
      <c r="Y271" s="516"/>
      <c r="Z271" s="7">
        <v>4</v>
      </c>
      <c r="AA271" s="10">
        <v>4</v>
      </c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7">
        <v>5</v>
      </c>
      <c r="AP271" s="10">
        <v>5</v>
      </c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E271" s="9"/>
      <c r="BF271" s="10"/>
      <c r="BG271" s="10"/>
      <c r="BH271" s="10"/>
      <c r="BI271" s="10"/>
      <c r="BJ271" s="10"/>
      <c r="BK271" s="214"/>
    </row>
    <row r="272" spans="1:63" s="1" customFormat="1" ht="15.6" x14ac:dyDescent="0.3">
      <c r="A272" s="521"/>
      <c r="B272" s="522"/>
      <c r="C272" s="523"/>
      <c r="D272" s="24"/>
      <c r="E272" s="6"/>
      <c r="F272" s="9">
        <v>4.54</v>
      </c>
      <c r="G272" s="10">
        <v>3.48</v>
      </c>
      <c r="H272" s="10">
        <v>21.8</v>
      </c>
      <c r="I272" s="10">
        <v>156.80000000000001</v>
      </c>
      <c r="J272" s="9">
        <v>0.04</v>
      </c>
      <c r="K272" s="10"/>
      <c r="L272" s="10">
        <v>20</v>
      </c>
      <c r="M272" s="10">
        <v>4</v>
      </c>
      <c r="N272" s="10">
        <v>37.96</v>
      </c>
      <c r="O272" s="10">
        <v>18</v>
      </c>
      <c r="P272" s="214">
        <v>1.08</v>
      </c>
      <c r="Q272" s="24"/>
      <c r="R272" s="6"/>
      <c r="S272" s="9">
        <v>5.68</v>
      </c>
      <c r="T272" s="10">
        <v>4.3600000000000003</v>
      </c>
      <c r="U272" s="10">
        <v>27.25</v>
      </c>
      <c r="V272" s="6">
        <v>191</v>
      </c>
      <c r="W272" s="521"/>
      <c r="X272" s="522"/>
      <c r="Y272" s="523"/>
      <c r="Z272" s="10"/>
      <c r="AA272" s="10"/>
      <c r="AB272" s="10">
        <v>0.3</v>
      </c>
      <c r="AC272" s="10">
        <v>31.2</v>
      </c>
      <c r="AD272" s="10">
        <v>5</v>
      </c>
      <c r="AE272" s="10">
        <v>21.8</v>
      </c>
      <c r="AF272" s="10">
        <v>38.200000000000003</v>
      </c>
      <c r="AG272" s="10">
        <v>1.1399999999999999</v>
      </c>
      <c r="AH272" s="10">
        <v>20</v>
      </c>
      <c r="AI272" s="10">
        <v>15</v>
      </c>
      <c r="AJ272" s="10">
        <v>1</v>
      </c>
      <c r="AK272" s="10">
        <v>0.06</v>
      </c>
      <c r="AL272" s="10">
        <v>0.03</v>
      </c>
      <c r="AM272" s="10">
        <v>0.8</v>
      </c>
      <c r="AN272" s="10"/>
      <c r="AO272" s="10"/>
      <c r="AP272" s="10"/>
      <c r="AQ272" s="10">
        <v>0.4</v>
      </c>
      <c r="AR272" s="10">
        <v>41.3</v>
      </c>
      <c r="AS272" s="10">
        <v>6.4</v>
      </c>
      <c r="AT272" s="10">
        <v>29</v>
      </c>
      <c r="AU272" s="10">
        <v>50.6</v>
      </c>
      <c r="AV272" s="10">
        <v>1.52</v>
      </c>
      <c r="AW272" s="10">
        <v>20</v>
      </c>
      <c r="AX272" s="10">
        <v>15</v>
      </c>
      <c r="AY272" s="10">
        <v>1.31</v>
      </c>
      <c r="AZ272" s="10">
        <v>0.08</v>
      </c>
      <c r="BA272" s="10">
        <v>0.03</v>
      </c>
      <c r="BB272" s="10">
        <v>1.07</v>
      </c>
      <c r="BC272" s="10"/>
      <c r="BE272" s="9">
        <v>0.06</v>
      </c>
      <c r="BF272" s="10"/>
      <c r="BG272" s="10">
        <v>20</v>
      </c>
      <c r="BH272" s="10">
        <v>5</v>
      </c>
      <c r="BI272" s="10">
        <v>38.200000000000003</v>
      </c>
      <c r="BJ272" s="10">
        <v>21.8</v>
      </c>
      <c r="BK272" s="214">
        <v>1.1399999999999999</v>
      </c>
    </row>
    <row r="273" spans="1:66" ht="15.75" customHeight="1" x14ac:dyDescent="0.25">
      <c r="A273" s="554" t="s">
        <v>354</v>
      </c>
      <c r="B273" s="554"/>
      <c r="C273" s="554"/>
      <c r="D273" s="54"/>
      <c r="E273" s="49">
        <v>20</v>
      </c>
      <c r="F273" s="44"/>
      <c r="G273" s="38"/>
      <c r="H273" s="38"/>
      <c r="I273" s="270"/>
      <c r="J273" s="175"/>
      <c r="K273" s="176"/>
      <c r="L273" s="176"/>
      <c r="M273" s="176"/>
      <c r="N273" s="176"/>
      <c r="O273" s="176"/>
      <c r="P273" s="177"/>
      <c r="Q273" s="54"/>
      <c r="R273" s="49">
        <v>40</v>
      </c>
      <c r="S273" s="44"/>
      <c r="T273" s="38"/>
      <c r="U273" s="38"/>
      <c r="V273" s="47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E273" s="175"/>
      <c r="BF273" s="176"/>
      <c r="BG273" s="176"/>
      <c r="BH273" s="176"/>
      <c r="BI273" s="176"/>
      <c r="BJ273" s="176"/>
      <c r="BK273" s="177"/>
    </row>
    <row r="274" spans="1:66" ht="16.5" customHeight="1" x14ac:dyDescent="0.25">
      <c r="A274" s="620" t="s">
        <v>21</v>
      </c>
      <c r="B274" s="620"/>
      <c r="C274" s="620"/>
      <c r="D274" s="98">
        <v>1.1499999999999999</v>
      </c>
      <c r="E274" s="99">
        <v>1.1499999999999999</v>
      </c>
      <c r="F274" s="70"/>
      <c r="G274" s="71"/>
      <c r="H274" s="71"/>
      <c r="I274" s="271"/>
      <c r="J274" s="272"/>
      <c r="K274" s="273"/>
      <c r="L274" s="273"/>
      <c r="M274" s="273"/>
      <c r="N274" s="273"/>
      <c r="O274" s="273"/>
      <c r="P274" s="274"/>
      <c r="Q274" s="98">
        <v>2.2999999999999998</v>
      </c>
      <c r="R274" s="99">
        <v>2.2999999999999998</v>
      </c>
      <c r="S274" s="70"/>
      <c r="T274" s="71"/>
      <c r="U274" s="71"/>
      <c r="V274" s="97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E274" s="272"/>
      <c r="BF274" s="273"/>
      <c r="BG274" s="273"/>
      <c r="BH274" s="273"/>
      <c r="BI274" s="273"/>
      <c r="BJ274" s="273"/>
      <c r="BK274" s="274"/>
    </row>
    <row r="275" spans="1:66" s="1" customFormat="1" x14ac:dyDescent="0.25">
      <c r="A275" s="543" t="s">
        <v>249</v>
      </c>
      <c r="B275" s="515"/>
      <c r="C275" s="516"/>
      <c r="D275" s="17">
        <v>0.45</v>
      </c>
      <c r="E275" s="6">
        <v>0.45</v>
      </c>
      <c r="F275" s="9"/>
      <c r="G275" s="10"/>
      <c r="H275" s="10"/>
      <c r="I275" s="10"/>
      <c r="J275" s="9"/>
      <c r="K275" s="10"/>
      <c r="L275" s="10"/>
      <c r="M275" s="10"/>
      <c r="N275" s="10"/>
      <c r="O275" s="10"/>
      <c r="P275" s="214"/>
      <c r="Q275" s="17">
        <v>0.9</v>
      </c>
      <c r="R275" s="6">
        <v>0.9</v>
      </c>
      <c r="S275" s="9"/>
      <c r="T275" s="10"/>
      <c r="U275" s="10"/>
      <c r="V275" s="18"/>
      <c r="W275" s="543" t="s">
        <v>132</v>
      </c>
      <c r="X275" s="515"/>
      <c r="Y275" s="516"/>
      <c r="Z275" s="7">
        <v>4</v>
      </c>
      <c r="AA275" s="10">
        <v>4</v>
      </c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7">
        <v>5</v>
      </c>
      <c r="AP275" s="10">
        <v>5</v>
      </c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E275" s="9"/>
      <c r="BF275" s="10"/>
      <c r="BG275" s="10"/>
      <c r="BH275" s="10"/>
      <c r="BI275" s="10"/>
      <c r="BJ275" s="10"/>
      <c r="BK275" s="214"/>
    </row>
    <row r="276" spans="1:66" ht="16.5" customHeight="1" x14ac:dyDescent="0.25">
      <c r="A276" s="564" t="s">
        <v>61</v>
      </c>
      <c r="B276" s="564"/>
      <c r="C276" s="564"/>
      <c r="D276" s="54">
        <v>11.5</v>
      </c>
      <c r="E276" s="47">
        <v>11.5</v>
      </c>
      <c r="F276" s="100"/>
      <c r="G276" s="101"/>
      <c r="H276" s="101"/>
      <c r="I276" s="275"/>
      <c r="J276" s="276"/>
      <c r="K276" s="277"/>
      <c r="L276" s="277"/>
      <c r="M276" s="277"/>
      <c r="N276" s="277"/>
      <c r="O276" s="277"/>
      <c r="P276" s="278"/>
      <c r="Q276" s="54">
        <v>23</v>
      </c>
      <c r="R276" s="47">
        <v>23</v>
      </c>
      <c r="S276" s="100"/>
      <c r="T276" s="101"/>
      <c r="U276" s="101"/>
      <c r="V276" s="103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E276" s="276"/>
      <c r="BF276" s="277"/>
      <c r="BG276" s="277"/>
      <c r="BH276" s="277"/>
      <c r="BI276" s="277"/>
      <c r="BJ276" s="277"/>
      <c r="BK276" s="278"/>
    </row>
    <row r="277" spans="1:66" ht="15.75" customHeight="1" x14ac:dyDescent="0.25">
      <c r="A277" s="565" t="s">
        <v>248</v>
      </c>
      <c r="B277" s="565"/>
      <c r="C277" s="565"/>
      <c r="D277" s="54">
        <v>5.5</v>
      </c>
      <c r="E277" s="47">
        <v>4.5</v>
      </c>
      <c r="F277" s="44"/>
      <c r="G277" s="38"/>
      <c r="H277" s="38"/>
      <c r="I277" s="270"/>
      <c r="J277" s="175"/>
      <c r="K277" s="176"/>
      <c r="L277" s="176"/>
      <c r="M277" s="176"/>
      <c r="N277" s="176"/>
      <c r="O277" s="176"/>
      <c r="P277" s="177"/>
      <c r="Q277" s="54">
        <v>11</v>
      </c>
      <c r="R277" s="47">
        <v>9</v>
      </c>
      <c r="S277" s="44"/>
      <c r="T277" s="38"/>
      <c r="U277" s="51"/>
      <c r="V277" s="51"/>
      <c r="W277" s="453"/>
      <c r="X277" s="93"/>
      <c r="Y277" s="94"/>
      <c r="Z277" s="38"/>
      <c r="AA277" s="38"/>
      <c r="AB277" s="38"/>
      <c r="AC277" s="51"/>
      <c r="AD277" s="51"/>
      <c r="AE277" s="38"/>
      <c r="AF277" s="38"/>
      <c r="AG277" s="51"/>
      <c r="AH277" s="51"/>
      <c r="AI277" s="38"/>
      <c r="AJ277" s="38"/>
      <c r="AK277" s="51"/>
      <c r="AL277" s="51"/>
      <c r="AM277" s="51"/>
      <c r="AN277" s="51"/>
      <c r="AO277" s="38"/>
      <c r="AP277" s="38"/>
      <c r="AQ277" s="38"/>
      <c r="AR277" s="51"/>
      <c r="AS277" s="51"/>
      <c r="AT277" s="38"/>
      <c r="AU277" s="38"/>
      <c r="AV277" s="51"/>
      <c r="AW277" s="51"/>
      <c r="AX277" s="38"/>
      <c r="AY277" s="38"/>
      <c r="AZ277" s="51"/>
      <c r="BA277" s="51"/>
      <c r="BB277" s="51"/>
      <c r="BC277" s="51"/>
      <c r="BE277" s="175"/>
      <c r="BF277" s="176"/>
      <c r="BG277" s="176"/>
      <c r="BH277" s="176"/>
      <c r="BI277" s="176"/>
      <c r="BJ277" s="176"/>
      <c r="BK277" s="177"/>
    </row>
    <row r="278" spans="1:66" ht="15.75" customHeight="1" x14ac:dyDescent="0.25">
      <c r="A278" s="536" t="s">
        <v>7</v>
      </c>
      <c r="B278" s="536"/>
      <c r="C278" s="536"/>
      <c r="D278" s="54">
        <v>0.9</v>
      </c>
      <c r="E278" s="47">
        <v>0.9</v>
      </c>
      <c r="F278" s="50"/>
      <c r="G278" s="51"/>
      <c r="H278" s="51"/>
      <c r="I278" s="213"/>
      <c r="J278" s="178"/>
      <c r="K278" s="179"/>
      <c r="L278" s="179"/>
      <c r="M278" s="179"/>
      <c r="N278" s="179"/>
      <c r="O278" s="179"/>
      <c r="P278" s="180"/>
      <c r="Q278" s="54">
        <v>1.8</v>
      </c>
      <c r="R278" s="47">
        <v>1.8</v>
      </c>
      <c r="S278" s="50"/>
      <c r="T278" s="51"/>
      <c r="U278" s="51"/>
      <c r="V278" s="4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E278" s="178"/>
      <c r="BF278" s="179"/>
      <c r="BG278" s="179"/>
      <c r="BH278" s="179"/>
      <c r="BI278" s="179"/>
      <c r="BJ278" s="179"/>
      <c r="BK278" s="180"/>
    </row>
    <row r="279" spans="1:66" ht="15.75" customHeight="1" x14ac:dyDescent="0.3">
      <c r="A279" s="560"/>
      <c r="B279" s="560"/>
      <c r="C279" s="560"/>
      <c r="D279" s="54"/>
      <c r="E279" s="47"/>
      <c r="F279" s="50">
        <v>0.28999999999999998</v>
      </c>
      <c r="G279" s="51">
        <v>0.9</v>
      </c>
      <c r="H279" s="51">
        <v>1.39</v>
      </c>
      <c r="I279" s="213">
        <v>19.850000000000001</v>
      </c>
      <c r="J279" s="178">
        <v>0.05</v>
      </c>
      <c r="K279" s="179">
        <v>0.47</v>
      </c>
      <c r="L279" s="179">
        <v>6.9</v>
      </c>
      <c r="M279" s="179">
        <v>6.74</v>
      </c>
      <c r="N279" s="179">
        <v>7.6</v>
      </c>
      <c r="O279" s="179">
        <v>2.4</v>
      </c>
      <c r="P279" s="180">
        <v>0.11</v>
      </c>
      <c r="Q279" s="54"/>
      <c r="R279" s="47"/>
      <c r="S279" s="50">
        <v>0.57999999999999996</v>
      </c>
      <c r="T279" s="51">
        <v>1.81</v>
      </c>
      <c r="U279" s="51">
        <v>2.77</v>
      </c>
      <c r="V279" s="52">
        <v>39.700000000000003</v>
      </c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E279" s="178">
        <v>0.1</v>
      </c>
      <c r="BF279" s="179">
        <v>0.93</v>
      </c>
      <c r="BG279" s="179">
        <v>13.8</v>
      </c>
      <c r="BH279" s="179">
        <v>13.48</v>
      </c>
      <c r="BI279" s="179">
        <v>15.19</v>
      </c>
      <c r="BJ279" s="179">
        <v>4.8</v>
      </c>
      <c r="BK279" s="180">
        <v>0.22</v>
      </c>
    </row>
    <row r="280" spans="1:66" ht="18.75" hidden="1" customHeight="1" x14ac:dyDescent="0.3">
      <c r="A280" s="560"/>
      <c r="B280" s="560"/>
      <c r="C280" s="560"/>
      <c r="D280" s="54"/>
      <c r="E280" s="47"/>
      <c r="F280" s="50"/>
      <c r="G280" s="51"/>
      <c r="H280" s="51"/>
      <c r="I280" s="52"/>
      <c r="J280" s="201"/>
      <c r="K280" s="201"/>
      <c r="L280" s="201"/>
      <c r="M280" s="201"/>
      <c r="N280" s="201"/>
      <c r="O280" s="201"/>
      <c r="P280" s="201"/>
      <c r="Q280" s="44"/>
      <c r="R280" s="47"/>
      <c r="S280" s="44"/>
      <c r="T280" s="51"/>
      <c r="U280" s="51"/>
      <c r="V280" s="4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E280" s="201"/>
      <c r="BF280" s="201"/>
      <c r="BG280" s="201"/>
      <c r="BH280" s="201"/>
      <c r="BI280" s="201"/>
      <c r="BJ280" s="201"/>
      <c r="BK280" s="201"/>
    </row>
    <row r="281" spans="1:66" ht="18.75" hidden="1" customHeight="1" x14ac:dyDescent="0.3">
      <c r="A281" s="560"/>
      <c r="B281" s="560"/>
      <c r="C281" s="560"/>
      <c r="D281" s="54"/>
      <c r="E281" s="47"/>
      <c r="F281" s="50"/>
      <c r="G281" s="51"/>
      <c r="H281" s="51"/>
      <c r="I281" s="52"/>
      <c r="J281" s="201"/>
      <c r="K281" s="201"/>
      <c r="L281" s="201"/>
      <c r="M281" s="201"/>
      <c r="N281" s="201"/>
      <c r="O281" s="201"/>
      <c r="P281" s="201"/>
      <c r="Q281" s="44"/>
      <c r="R281" s="47"/>
      <c r="S281" s="50"/>
      <c r="T281" s="51"/>
      <c r="U281" s="51"/>
      <c r="V281" s="4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E281" s="201"/>
      <c r="BF281" s="201"/>
      <c r="BG281" s="201"/>
      <c r="BH281" s="201"/>
      <c r="BI281" s="201"/>
      <c r="BJ281" s="201"/>
      <c r="BK281" s="201"/>
    </row>
    <row r="282" spans="1:66" s="1" customFormat="1" x14ac:dyDescent="0.25">
      <c r="A282" s="521" t="s">
        <v>303</v>
      </c>
      <c r="B282" s="522"/>
      <c r="C282" s="523"/>
      <c r="D282" s="311">
        <v>36</v>
      </c>
      <c r="E282" s="312">
        <v>20</v>
      </c>
      <c r="F282" s="313">
        <v>0.1</v>
      </c>
      <c r="G282" s="314">
        <v>0.02</v>
      </c>
      <c r="H282" s="314">
        <v>0.46</v>
      </c>
      <c r="I282" s="315">
        <v>2.2000000000000002</v>
      </c>
      <c r="J282" s="10">
        <v>0.02</v>
      </c>
      <c r="K282" s="10">
        <v>3.4</v>
      </c>
      <c r="L282" s="10">
        <v>0</v>
      </c>
      <c r="M282" s="10">
        <v>35.53</v>
      </c>
      <c r="N282" s="10">
        <v>36.549999999999997</v>
      </c>
      <c r="O282" s="10">
        <v>18.079999999999998</v>
      </c>
      <c r="P282" s="10">
        <v>1.01</v>
      </c>
      <c r="Q282" s="311">
        <v>55</v>
      </c>
      <c r="R282" s="312">
        <v>30</v>
      </c>
      <c r="S282" s="313">
        <v>0.15</v>
      </c>
      <c r="T282" s="314">
        <v>0.03</v>
      </c>
      <c r="U282" s="314">
        <v>0.69</v>
      </c>
      <c r="V282" s="312">
        <v>3.3</v>
      </c>
      <c r="BE282" s="10">
        <v>0.02</v>
      </c>
      <c r="BF282" s="10">
        <v>3.4</v>
      </c>
      <c r="BG282" s="10">
        <v>0</v>
      </c>
      <c r="BH282" s="10">
        <v>35.53</v>
      </c>
      <c r="BI282" s="10">
        <v>36.549999999999997</v>
      </c>
      <c r="BJ282" s="10">
        <v>18.079999999999998</v>
      </c>
      <c r="BK282" s="10">
        <v>1.01</v>
      </c>
      <c r="BM282" s="39"/>
      <c r="BN282" s="39"/>
    </row>
    <row r="283" spans="1:66" ht="18.75" customHeight="1" x14ac:dyDescent="0.25">
      <c r="A283" s="521" t="s">
        <v>121</v>
      </c>
      <c r="B283" s="522"/>
      <c r="C283" s="523"/>
      <c r="D283" s="17"/>
      <c r="E283" s="6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1"/>
      <c r="Y283" s="201"/>
      <c r="Z283" s="200"/>
      <c r="AA283" s="200"/>
      <c r="AB283" s="200"/>
      <c r="AC283" s="200"/>
      <c r="AD283" s="498" t="s">
        <v>121</v>
      </c>
      <c r="AE283" s="498"/>
      <c r="AF283" s="498"/>
      <c r="AG283" s="200"/>
      <c r="AH283" s="201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1"/>
      <c r="AW283" s="201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  <c r="BK283" s="200"/>
    </row>
    <row r="284" spans="1:66" ht="18.75" customHeight="1" x14ac:dyDescent="0.25">
      <c r="A284" s="521" t="s">
        <v>144</v>
      </c>
      <c r="B284" s="522"/>
      <c r="C284" s="523"/>
      <c r="D284" s="17"/>
      <c r="E284" s="6">
        <v>150</v>
      </c>
      <c r="F284" s="3"/>
      <c r="G284" s="7"/>
      <c r="H284" s="7"/>
      <c r="I284" s="20"/>
      <c r="J284" s="200"/>
      <c r="K284" s="200"/>
      <c r="L284" s="200"/>
      <c r="M284" s="200"/>
      <c r="N284" s="200"/>
      <c r="O284" s="200"/>
      <c r="P284" s="200"/>
      <c r="Q284" s="24"/>
      <c r="R284" s="6">
        <v>180</v>
      </c>
      <c r="S284" s="3"/>
      <c r="T284" s="7"/>
      <c r="U284" s="16"/>
      <c r="V284" s="12"/>
      <c r="W284" s="504" t="s">
        <v>144</v>
      </c>
      <c r="X284" s="510"/>
      <c r="Y284" s="511"/>
      <c r="Z284" s="38"/>
      <c r="AA284" s="51">
        <v>150</v>
      </c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51"/>
      <c r="AP284" s="51">
        <v>180</v>
      </c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E284" s="175"/>
      <c r="BF284" s="176"/>
      <c r="BG284" s="176"/>
      <c r="BH284" s="176"/>
      <c r="BI284" s="176"/>
      <c r="BJ284" s="176"/>
      <c r="BK284" s="177"/>
    </row>
    <row r="285" spans="1:66" ht="18.75" customHeight="1" x14ac:dyDescent="0.25">
      <c r="A285" s="543" t="s">
        <v>22</v>
      </c>
      <c r="B285" s="515"/>
      <c r="C285" s="516"/>
      <c r="D285" s="17">
        <v>15</v>
      </c>
      <c r="E285" s="8">
        <v>15</v>
      </c>
      <c r="F285" s="3"/>
      <c r="G285" s="7"/>
      <c r="H285" s="7"/>
      <c r="I285" s="20"/>
      <c r="J285" s="200"/>
      <c r="K285" s="200"/>
      <c r="L285" s="200"/>
      <c r="M285" s="200"/>
      <c r="N285" s="200"/>
      <c r="O285" s="200"/>
      <c r="P285" s="200"/>
      <c r="Q285" s="17">
        <v>18</v>
      </c>
      <c r="R285" s="8">
        <v>18</v>
      </c>
      <c r="S285" s="3"/>
      <c r="T285" s="7"/>
      <c r="U285" s="10"/>
      <c r="V285" s="6"/>
      <c r="W285" s="512" t="s">
        <v>22</v>
      </c>
      <c r="X285" s="499"/>
      <c r="Y285" s="513"/>
      <c r="Z285" s="38">
        <v>15</v>
      </c>
      <c r="AA285" s="38">
        <v>15</v>
      </c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>
        <v>18</v>
      </c>
      <c r="AP285" s="38">
        <v>18</v>
      </c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E285" s="175"/>
      <c r="BF285" s="176"/>
      <c r="BG285" s="176"/>
      <c r="BH285" s="176"/>
      <c r="BI285" s="176"/>
      <c r="BJ285" s="176"/>
      <c r="BK285" s="177"/>
    </row>
    <row r="286" spans="1:66" ht="18.75" customHeight="1" x14ac:dyDescent="0.25">
      <c r="A286" s="543" t="s">
        <v>6</v>
      </c>
      <c r="B286" s="515"/>
      <c r="C286" s="516"/>
      <c r="D286" s="17">
        <v>12</v>
      </c>
      <c r="E286" s="8">
        <v>12</v>
      </c>
      <c r="F286" s="3"/>
      <c r="G286" s="7"/>
      <c r="H286" s="7"/>
      <c r="I286" s="20"/>
      <c r="J286" s="200"/>
      <c r="K286" s="200"/>
      <c r="L286" s="200"/>
      <c r="M286" s="200"/>
      <c r="N286" s="200"/>
      <c r="O286" s="200"/>
      <c r="P286" s="200"/>
      <c r="Q286" s="17">
        <v>15</v>
      </c>
      <c r="R286" s="8">
        <v>15</v>
      </c>
      <c r="S286" s="3"/>
      <c r="T286" s="7"/>
      <c r="U286" s="10"/>
      <c r="V286" s="6"/>
      <c r="W286" s="512" t="s">
        <v>22</v>
      </c>
      <c r="X286" s="499"/>
      <c r="Y286" s="513"/>
      <c r="Z286" s="38">
        <v>15</v>
      </c>
      <c r="AA286" s="38">
        <v>15</v>
      </c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>
        <v>18</v>
      </c>
      <c r="AP286" s="38">
        <v>18</v>
      </c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E286" s="175"/>
      <c r="BF286" s="176"/>
      <c r="BG286" s="176"/>
      <c r="BH286" s="176"/>
      <c r="BI286" s="176"/>
      <c r="BJ286" s="176"/>
      <c r="BK286" s="177"/>
    </row>
    <row r="287" spans="1:66" ht="18.75" customHeight="1" x14ac:dyDescent="0.25">
      <c r="A287" s="543"/>
      <c r="B287" s="515"/>
      <c r="C287" s="516"/>
      <c r="D287" s="17"/>
      <c r="E287" s="8"/>
      <c r="F287" s="9">
        <v>0.33</v>
      </c>
      <c r="G287" s="10">
        <v>0.02</v>
      </c>
      <c r="H287" s="10">
        <v>20.83</v>
      </c>
      <c r="I287" s="18">
        <v>85</v>
      </c>
      <c r="J287" s="201">
        <v>0.01</v>
      </c>
      <c r="K287" s="201">
        <v>19</v>
      </c>
      <c r="L287" s="201"/>
      <c r="M287" s="201">
        <v>14.39</v>
      </c>
      <c r="N287" s="201">
        <v>7.4</v>
      </c>
      <c r="O287" s="201">
        <v>6.98</v>
      </c>
      <c r="P287" s="201">
        <v>0.34</v>
      </c>
      <c r="Q287" s="24"/>
      <c r="R287" s="6"/>
      <c r="S287" s="9">
        <v>0.4</v>
      </c>
      <c r="T287" s="10">
        <v>0.02</v>
      </c>
      <c r="U287" s="10">
        <v>24.99</v>
      </c>
      <c r="V287" s="6">
        <v>102</v>
      </c>
      <c r="W287" s="512" t="s">
        <v>6</v>
      </c>
      <c r="X287" s="499"/>
      <c r="Y287" s="513"/>
      <c r="Z287" s="38">
        <v>12</v>
      </c>
      <c r="AA287" s="38">
        <v>12</v>
      </c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>
        <v>15</v>
      </c>
      <c r="AP287" s="38">
        <v>15</v>
      </c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E287" s="178">
        <v>0.05</v>
      </c>
      <c r="BF287" s="179">
        <v>21</v>
      </c>
      <c r="BG287" s="179"/>
      <c r="BH287" s="179">
        <v>16.8</v>
      </c>
      <c r="BI287" s="179">
        <v>9.6</v>
      </c>
      <c r="BJ287" s="179">
        <v>7.85</v>
      </c>
      <c r="BK287" s="180">
        <v>0.56999999999999995</v>
      </c>
    </row>
    <row r="288" spans="1:66" ht="12.75" hidden="1" customHeight="1" x14ac:dyDescent="0.3">
      <c r="A288" s="504"/>
      <c r="B288" s="504"/>
      <c r="C288" s="504"/>
      <c r="D288" s="54"/>
      <c r="E288" s="49"/>
      <c r="F288" s="50"/>
      <c r="G288" s="51"/>
      <c r="H288" s="51"/>
      <c r="I288" s="52"/>
      <c r="J288" s="201"/>
      <c r="K288" s="201"/>
      <c r="L288" s="201"/>
      <c r="M288" s="201"/>
      <c r="N288" s="201"/>
      <c r="O288" s="201"/>
      <c r="P288" s="201"/>
      <c r="Q288" s="44"/>
      <c r="R288" s="47"/>
      <c r="S288" s="50"/>
      <c r="T288" s="51"/>
      <c r="U288" s="51"/>
      <c r="V288" s="49"/>
      <c r="W288" s="511"/>
      <c r="X288" s="511"/>
      <c r="Y288" s="511"/>
      <c r="Z288" s="38"/>
      <c r="AA288" s="51"/>
      <c r="AB288" s="51">
        <v>0.5</v>
      </c>
      <c r="AC288" s="51">
        <v>20.3</v>
      </c>
      <c r="AD288" s="51">
        <v>7.9</v>
      </c>
      <c r="AE288" s="51">
        <v>1</v>
      </c>
      <c r="AF288" s="51">
        <v>4</v>
      </c>
      <c r="AG288" s="51">
        <v>0.22</v>
      </c>
      <c r="AH288" s="51"/>
      <c r="AI288" s="51"/>
      <c r="AJ288" s="51"/>
      <c r="AK288" s="51">
        <v>2E-3</v>
      </c>
      <c r="AL288" s="51">
        <v>4.0000000000000001E-3</v>
      </c>
      <c r="AM288" s="51">
        <v>1.4E-2</v>
      </c>
      <c r="AN288" s="51">
        <v>0.05</v>
      </c>
      <c r="AO288" s="38"/>
      <c r="AP288" s="38"/>
      <c r="AQ288" s="51">
        <v>0.6</v>
      </c>
      <c r="AR288" s="51">
        <v>24.4</v>
      </c>
      <c r="AS288" s="51">
        <v>9.4</v>
      </c>
      <c r="AT288" s="51">
        <v>1.2</v>
      </c>
      <c r="AU288" s="51">
        <v>4.8</v>
      </c>
      <c r="AV288" s="51">
        <v>0.26</v>
      </c>
      <c r="AW288" s="51"/>
      <c r="AX288" s="51"/>
      <c r="AY288" s="51"/>
      <c r="AZ288" s="51">
        <v>2E-3</v>
      </c>
      <c r="BA288" s="51">
        <v>4.0000000000000001E-3</v>
      </c>
      <c r="BB288" s="51">
        <v>1.7000000000000001E-2</v>
      </c>
      <c r="BC288" s="51">
        <v>7.0000000000000007E-2</v>
      </c>
      <c r="BE288" s="201"/>
      <c r="BF288" s="201"/>
      <c r="BG288" s="201"/>
      <c r="BH288" s="201"/>
      <c r="BI288" s="201"/>
      <c r="BJ288" s="201"/>
      <c r="BK288" s="201"/>
    </row>
    <row r="289" spans="1:63" ht="18.75" customHeight="1" x14ac:dyDescent="0.25">
      <c r="A289" s="498" t="s">
        <v>10</v>
      </c>
      <c r="B289" s="498"/>
      <c r="C289" s="498"/>
      <c r="D289" s="54">
        <v>25</v>
      </c>
      <c r="E289" s="49">
        <v>25</v>
      </c>
      <c r="F289" s="50">
        <v>1.98</v>
      </c>
      <c r="G289" s="51">
        <v>0.25</v>
      </c>
      <c r="H289" s="51">
        <v>12.08</v>
      </c>
      <c r="I289" s="213">
        <v>58.3</v>
      </c>
      <c r="J289" s="178">
        <v>4.4999999999999998E-2</v>
      </c>
      <c r="K289" s="179"/>
      <c r="L289" s="179"/>
      <c r="M289" s="179">
        <v>10</v>
      </c>
      <c r="N289" s="179">
        <v>46.8</v>
      </c>
      <c r="O289" s="179">
        <v>13.2</v>
      </c>
      <c r="P289" s="180">
        <v>1.07</v>
      </c>
      <c r="Q289" s="54">
        <v>30</v>
      </c>
      <c r="R289" s="49">
        <v>30</v>
      </c>
      <c r="S289" s="50">
        <v>2.37</v>
      </c>
      <c r="T289" s="51">
        <v>0.3</v>
      </c>
      <c r="U289" s="51">
        <v>14.49</v>
      </c>
      <c r="V289" s="49">
        <v>70</v>
      </c>
      <c r="W289" s="511" t="s">
        <v>10</v>
      </c>
      <c r="X289" s="511"/>
      <c r="Y289" s="511"/>
      <c r="Z289" s="38">
        <v>30</v>
      </c>
      <c r="AA289" s="51">
        <v>30</v>
      </c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38">
        <v>40</v>
      </c>
      <c r="AP289" s="51">
        <v>40</v>
      </c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E289" s="178">
        <v>5.3999999999999999E-2</v>
      </c>
      <c r="BF289" s="179"/>
      <c r="BG289" s="179"/>
      <c r="BH289" s="179">
        <v>10.5</v>
      </c>
      <c r="BI289" s="179">
        <v>47.4</v>
      </c>
      <c r="BJ289" s="179">
        <v>14.1</v>
      </c>
      <c r="BK289" s="180">
        <v>1.17</v>
      </c>
    </row>
    <row r="290" spans="1:63" ht="15.75" customHeight="1" x14ac:dyDescent="0.25">
      <c r="A290" s="498" t="s">
        <v>23</v>
      </c>
      <c r="B290" s="498"/>
      <c r="C290" s="498"/>
      <c r="D290" s="200">
        <v>30</v>
      </c>
      <c r="E290" s="201">
        <v>30</v>
      </c>
      <c r="F290" s="201">
        <v>2.64</v>
      </c>
      <c r="G290" s="201">
        <v>0.48</v>
      </c>
      <c r="H290" s="201">
        <v>13.36</v>
      </c>
      <c r="I290" s="201">
        <v>70</v>
      </c>
      <c r="J290" s="201">
        <v>5.3999999999999999E-2</v>
      </c>
      <c r="K290" s="201"/>
      <c r="L290" s="201"/>
      <c r="M290" s="201">
        <v>10.5</v>
      </c>
      <c r="N290" s="201">
        <v>47.4</v>
      </c>
      <c r="O290" s="201">
        <v>14.1</v>
      </c>
      <c r="P290" s="201">
        <v>1.17</v>
      </c>
      <c r="Q290" s="200">
        <v>40</v>
      </c>
      <c r="R290" s="201">
        <v>40</v>
      </c>
      <c r="S290" s="201">
        <v>2.98</v>
      </c>
      <c r="T290" s="201">
        <v>0.6</v>
      </c>
      <c r="U290" s="201">
        <v>15.2</v>
      </c>
      <c r="V290" s="201">
        <v>85</v>
      </c>
      <c r="W290" s="498" t="s">
        <v>23</v>
      </c>
      <c r="X290" s="498"/>
      <c r="Y290" s="498"/>
      <c r="Z290" s="200">
        <v>25</v>
      </c>
      <c r="AA290" s="201">
        <v>25</v>
      </c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0">
        <v>30</v>
      </c>
      <c r="AP290" s="201">
        <v>30</v>
      </c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457"/>
      <c r="BE290" s="201">
        <v>0.06</v>
      </c>
      <c r="BF290" s="201"/>
      <c r="BG290" s="201"/>
      <c r="BH290" s="201">
        <v>12.8</v>
      </c>
      <c r="BI290" s="201">
        <v>47.4</v>
      </c>
      <c r="BJ290" s="201">
        <v>14.1</v>
      </c>
      <c r="BK290" s="201">
        <v>1.17</v>
      </c>
    </row>
    <row r="291" spans="1:63" s="77" customFormat="1" ht="15.75" customHeight="1" x14ac:dyDescent="0.25">
      <c r="A291" s="517" t="s">
        <v>187</v>
      </c>
      <c r="B291" s="517"/>
      <c r="C291" s="517"/>
      <c r="D291" s="61"/>
      <c r="E291" s="62">
        <f>SUM(E250+E259+E268+E273+E282+E284+E289+E290)</f>
        <v>575</v>
      </c>
      <c r="F291" s="113">
        <f>SUM(F248:F290)</f>
        <v>22.49</v>
      </c>
      <c r="G291" s="113">
        <f t="shared" ref="G291:P291" si="33">SUM(G248:G290)</f>
        <v>15.38</v>
      </c>
      <c r="H291" s="113">
        <f t="shared" si="33"/>
        <v>89.350000000000009</v>
      </c>
      <c r="I291" s="113">
        <f t="shared" si="33"/>
        <v>632</v>
      </c>
      <c r="J291" s="113">
        <f t="shared" si="33"/>
        <v>0.41900000000000004</v>
      </c>
      <c r="K291" s="113">
        <f t="shared" si="33"/>
        <v>26.439999999999998</v>
      </c>
      <c r="L291" s="113">
        <f t="shared" si="33"/>
        <v>44.9</v>
      </c>
      <c r="M291" s="113">
        <f t="shared" si="33"/>
        <v>130.11000000000001</v>
      </c>
      <c r="N291" s="113">
        <f t="shared" si="33"/>
        <v>335.71999999999997</v>
      </c>
      <c r="O291" s="113">
        <f t="shared" si="33"/>
        <v>113.24000000000001</v>
      </c>
      <c r="P291" s="113">
        <f t="shared" si="33"/>
        <v>6.9</v>
      </c>
      <c r="Q291" s="113"/>
      <c r="R291" s="62">
        <f>SUM(R250+R259+R268+R273+R282+R284+R289+R290)</f>
        <v>800</v>
      </c>
      <c r="S291" s="113">
        <f t="shared" ref="S291:BK291" si="34">SUM(S248:S290)</f>
        <v>30.089999999999996</v>
      </c>
      <c r="T291" s="113">
        <f t="shared" si="34"/>
        <v>21.630000000000003</v>
      </c>
      <c r="U291" s="113">
        <f t="shared" si="34"/>
        <v>114.27</v>
      </c>
      <c r="V291" s="113">
        <f t="shared" si="34"/>
        <v>828.8</v>
      </c>
      <c r="W291" s="113">
        <f t="shared" si="34"/>
        <v>0</v>
      </c>
      <c r="X291" s="113">
        <f t="shared" si="34"/>
        <v>0</v>
      </c>
      <c r="Y291" s="113">
        <f t="shared" si="34"/>
        <v>0</v>
      </c>
      <c r="Z291" s="113">
        <f t="shared" si="34"/>
        <v>480.7</v>
      </c>
      <c r="AA291" s="113">
        <f t="shared" si="34"/>
        <v>910.5</v>
      </c>
      <c r="AB291" s="113">
        <f t="shared" si="34"/>
        <v>246.20000000000002</v>
      </c>
      <c r="AC291" s="113">
        <f t="shared" si="34"/>
        <v>217.75</v>
      </c>
      <c r="AD291" s="113">
        <f t="shared" si="34"/>
        <v>58.5</v>
      </c>
      <c r="AE291" s="113">
        <f t="shared" si="34"/>
        <v>60.849999999999994</v>
      </c>
      <c r="AF291" s="113">
        <f t="shared" si="34"/>
        <v>185.39999999999998</v>
      </c>
      <c r="AG291" s="113">
        <f t="shared" si="34"/>
        <v>3.4200000000000004</v>
      </c>
      <c r="AH291" s="113">
        <f t="shared" si="34"/>
        <v>30</v>
      </c>
      <c r="AI291" s="113">
        <f t="shared" si="34"/>
        <v>930.2</v>
      </c>
      <c r="AJ291" s="113">
        <f t="shared" si="34"/>
        <v>2.61</v>
      </c>
      <c r="AK291" s="113">
        <f t="shared" si="34"/>
        <v>0.23800000000000002</v>
      </c>
      <c r="AL291" s="113">
        <f t="shared" si="34"/>
        <v>0.1275</v>
      </c>
      <c r="AM291" s="113">
        <f t="shared" si="34"/>
        <v>5.6419999999999995</v>
      </c>
      <c r="AN291" s="113">
        <f t="shared" si="34"/>
        <v>3.6</v>
      </c>
      <c r="AO291" s="113">
        <f t="shared" si="34"/>
        <v>673.5</v>
      </c>
      <c r="AP291" s="113">
        <f t="shared" si="34"/>
        <v>1276</v>
      </c>
      <c r="AQ291" s="113">
        <f t="shared" si="34"/>
        <v>283.60000000000002</v>
      </c>
      <c r="AR291" s="113">
        <f t="shared" si="34"/>
        <v>299.89999999999998</v>
      </c>
      <c r="AS291" s="113">
        <f t="shared" si="34"/>
        <v>47</v>
      </c>
      <c r="AT291" s="113">
        <f t="shared" si="34"/>
        <v>55.7</v>
      </c>
      <c r="AU291" s="113">
        <f t="shared" si="34"/>
        <v>186.4</v>
      </c>
      <c r="AV291" s="113">
        <f t="shared" si="34"/>
        <v>3.1399999999999997</v>
      </c>
      <c r="AW291" s="113">
        <f t="shared" si="34"/>
        <v>34</v>
      </c>
      <c r="AX291" s="113">
        <f t="shared" si="34"/>
        <v>26</v>
      </c>
      <c r="AY291" s="113">
        <f t="shared" si="34"/>
        <v>1.69</v>
      </c>
      <c r="AZ291" s="113">
        <f t="shared" si="34"/>
        <v>0.16200000000000001</v>
      </c>
      <c r="BA291" s="113">
        <f t="shared" si="34"/>
        <v>0.124</v>
      </c>
      <c r="BB291" s="113">
        <f t="shared" si="34"/>
        <v>7.5570000000000004</v>
      </c>
      <c r="BC291" s="113">
        <f t="shared" si="34"/>
        <v>0.21000000000000002</v>
      </c>
      <c r="BD291" s="113">
        <f t="shared" si="34"/>
        <v>0</v>
      </c>
      <c r="BE291" s="113">
        <f t="shared" si="34"/>
        <v>0.65400000000000014</v>
      </c>
      <c r="BF291" s="113">
        <f t="shared" si="34"/>
        <v>31.27</v>
      </c>
      <c r="BG291" s="113">
        <f t="shared" si="34"/>
        <v>56.8</v>
      </c>
      <c r="BH291" s="113">
        <f t="shared" si="34"/>
        <v>167.16000000000003</v>
      </c>
      <c r="BI291" s="113">
        <f t="shared" si="34"/>
        <v>389.62</v>
      </c>
      <c r="BJ291" s="113">
        <f t="shared" si="34"/>
        <v>141.72999999999999</v>
      </c>
      <c r="BK291" s="113">
        <f t="shared" si="34"/>
        <v>8.509999999999998</v>
      </c>
    </row>
    <row r="292" spans="1:63" ht="12.75" hidden="1" customHeight="1" x14ac:dyDescent="0.3">
      <c r="A292" s="504" t="s">
        <v>24</v>
      </c>
      <c r="B292" s="504"/>
      <c r="C292" s="504"/>
      <c r="D292" s="54"/>
      <c r="E292" s="47"/>
      <c r="F292" s="44"/>
      <c r="G292" s="38"/>
      <c r="H292" s="38"/>
      <c r="I292" s="45"/>
      <c r="J292" s="200"/>
      <c r="K292" s="200"/>
      <c r="L292" s="200"/>
      <c r="M292" s="200"/>
      <c r="N292" s="200"/>
      <c r="O292" s="200"/>
      <c r="P292" s="200"/>
      <c r="Q292" s="44"/>
      <c r="R292" s="47"/>
      <c r="S292" s="50"/>
      <c r="T292" s="51"/>
      <c r="U292" s="51"/>
      <c r="V292" s="49"/>
      <c r="W292" s="511" t="s">
        <v>24</v>
      </c>
      <c r="X292" s="511"/>
      <c r="Y292" s="511"/>
      <c r="Z292" s="38"/>
      <c r="AA292" s="38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38"/>
      <c r="AP292" s="38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E292" s="200"/>
      <c r="BF292" s="200"/>
      <c r="BG292" s="200"/>
      <c r="BH292" s="200"/>
      <c r="BI292" s="200"/>
      <c r="BJ292" s="200"/>
      <c r="BK292" s="200"/>
    </row>
    <row r="293" spans="1:63" ht="15.75" customHeight="1" x14ac:dyDescent="0.25">
      <c r="A293" s="533" t="s">
        <v>24</v>
      </c>
      <c r="B293" s="533"/>
      <c r="C293" s="533"/>
      <c r="D293" s="54"/>
      <c r="E293" s="47"/>
      <c r="F293" s="44"/>
      <c r="G293" s="38"/>
      <c r="H293" s="38"/>
      <c r="I293" s="45"/>
      <c r="J293" s="200"/>
      <c r="K293" s="200"/>
      <c r="L293" s="200"/>
      <c r="M293" s="200"/>
      <c r="N293" s="200"/>
      <c r="O293" s="200"/>
      <c r="P293" s="200"/>
      <c r="Q293" s="44"/>
      <c r="R293" s="49"/>
      <c r="S293" s="50"/>
      <c r="T293" s="51"/>
      <c r="U293" s="51"/>
      <c r="V293" s="4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E293" s="200"/>
      <c r="BF293" s="200"/>
      <c r="BG293" s="200"/>
      <c r="BH293" s="200"/>
      <c r="BI293" s="200"/>
      <c r="BJ293" s="200"/>
      <c r="BK293" s="200"/>
    </row>
    <row r="294" spans="1:63" ht="15.75" customHeight="1" x14ac:dyDescent="0.25">
      <c r="A294" s="506" t="s">
        <v>223</v>
      </c>
      <c r="B294" s="506"/>
      <c r="C294" s="506"/>
      <c r="D294" s="54"/>
      <c r="E294" s="47"/>
      <c r="F294" s="44"/>
      <c r="G294" s="38"/>
      <c r="H294" s="38"/>
      <c r="I294" s="45"/>
      <c r="J294" s="200"/>
      <c r="K294" s="200"/>
      <c r="L294" s="200"/>
      <c r="M294" s="200"/>
      <c r="N294" s="200"/>
      <c r="O294" s="200"/>
      <c r="P294" s="200"/>
      <c r="Q294" s="44"/>
      <c r="R294" s="47"/>
      <c r="S294" s="44"/>
      <c r="T294" s="38"/>
      <c r="U294" s="38"/>
      <c r="V294" s="47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E294" s="200"/>
      <c r="BF294" s="200"/>
      <c r="BG294" s="200"/>
      <c r="BH294" s="200"/>
      <c r="BI294" s="200"/>
      <c r="BJ294" s="200"/>
      <c r="BK294" s="200"/>
    </row>
    <row r="295" spans="1:63" ht="15.75" customHeight="1" x14ac:dyDescent="0.25">
      <c r="A295" s="506" t="s">
        <v>233</v>
      </c>
      <c r="B295" s="506"/>
      <c r="C295" s="506"/>
      <c r="D295" s="54"/>
      <c r="E295" s="49">
        <v>60</v>
      </c>
      <c r="F295" s="44"/>
      <c r="G295" s="38"/>
      <c r="H295" s="38"/>
      <c r="I295" s="45"/>
      <c r="J295" s="200"/>
      <c r="K295" s="200"/>
      <c r="L295" s="200"/>
      <c r="M295" s="200"/>
      <c r="N295" s="200"/>
      <c r="O295" s="200"/>
      <c r="P295" s="200"/>
      <c r="Q295" s="44"/>
      <c r="R295" s="49">
        <v>60</v>
      </c>
      <c r="S295" s="44"/>
      <c r="T295" s="38"/>
      <c r="U295" s="38"/>
      <c r="V295" s="47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E295" s="200"/>
      <c r="BF295" s="200"/>
      <c r="BG295" s="200"/>
      <c r="BH295" s="200"/>
      <c r="BI295" s="200"/>
      <c r="BJ295" s="200"/>
      <c r="BK295" s="200"/>
    </row>
    <row r="296" spans="1:63" ht="15.75" customHeight="1" x14ac:dyDescent="0.25">
      <c r="A296" s="527" t="s">
        <v>224</v>
      </c>
      <c r="B296" s="527"/>
      <c r="C296" s="527"/>
      <c r="D296" s="54"/>
      <c r="E296" s="47"/>
      <c r="F296" s="44"/>
      <c r="G296" s="38"/>
      <c r="H296" s="38"/>
      <c r="I296" s="45"/>
      <c r="J296" s="200"/>
      <c r="K296" s="200"/>
      <c r="L296" s="200"/>
      <c r="M296" s="200"/>
      <c r="N296" s="200"/>
      <c r="O296" s="200"/>
      <c r="P296" s="200"/>
      <c r="Q296" s="44"/>
      <c r="R296" s="47"/>
      <c r="S296" s="44"/>
      <c r="T296" s="38"/>
      <c r="U296" s="38"/>
      <c r="V296" s="47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E296" s="200"/>
      <c r="BF296" s="200"/>
      <c r="BG296" s="200"/>
      <c r="BH296" s="200"/>
      <c r="BI296" s="200"/>
      <c r="BJ296" s="200"/>
      <c r="BK296" s="200"/>
    </row>
    <row r="297" spans="1:63" ht="15.75" customHeight="1" x14ac:dyDescent="0.25">
      <c r="A297" s="527" t="s">
        <v>225</v>
      </c>
      <c r="B297" s="527"/>
      <c r="C297" s="527"/>
      <c r="D297" s="86">
        <v>38</v>
      </c>
      <c r="E297" s="87">
        <v>38</v>
      </c>
      <c r="F297" s="88"/>
      <c r="G297" s="89"/>
      <c r="H297" s="89"/>
      <c r="I297" s="109"/>
      <c r="J297" s="206"/>
      <c r="K297" s="206"/>
      <c r="L297" s="206"/>
      <c r="M297" s="206"/>
      <c r="N297" s="206"/>
      <c r="O297" s="206"/>
      <c r="P297" s="206"/>
      <c r="Q297" s="88">
        <v>38</v>
      </c>
      <c r="R297" s="87">
        <v>38</v>
      </c>
      <c r="S297" s="88"/>
      <c r="T297" s="89"/>
      <c r="U297" s="89"/>
      <c r="V297" s="87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E297" s="206"/>
      <c r="BF297" s="206"/>
      <c r="BG297" s="206"/>
      <c r="BH297" s="206"/>
      <c r="BI297" s="206"/>
      <c r="BJ297" s="206"/>
      <c r="BK297" s="206"/>
    </row>
    <row r="298" spans="1:63" ht="15.75" customHeight="1" x14ac:dyDescent="0.25">
      <c r="A298" s="527" t="s">
        <v>6</v>
      </c>
      <c r="B298" s="527"/>
      <c r="C298" s="527"/>
      <c r="D298" s="86">
        <v>2.8</v>
      </c>
      <c r="E298" s="87">
        <v>2.8</v>
      </c>
      <c r="F298" s="88"/>
      <c r="G298" s="89"/>
      <c r="H298" s="89"/>
      <c r="I298" s="109"/>
      <c r="J298" s="206"/>
      <c r="K298" s="206"/>
      <c r="L298" s="206"/>
      <c r="M298" s="206"/>
      <c r="N298" s="206"/>
      <c r="O298" s="206"/>
      <c r="P298" s="206"/>
      <c r="Q298" s="88">
        <v>2.8</v>
      </c>
      <c r="R298" s="87">
        <v>2.8</v>
      </c>
      <c r="S298" s="88"/>
      <c r="T298" s="89"/>
      <c r="U298" s="89"/>
      <c r="V298" s="87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E298" s="206"/>
      <c r="BF298" s="206"/>
      <c r="BG298" s="206"/>
      <c r="BH298" s="206"/>
      <c r="BI298" s="206"/>
      <c r="BJ298" s="206"/>
      <c r="BK298" s="206"/>
    </row>
    <row r="299" spans="1:63" ht="15.75" customHeight="1" x14ac:dyDescent="0.25">
      <c r="A299" s="527" t="s">
        <v>19</v>
      </c>
      <c r="B299" s="527"/>
      <c r="C299" s="527"/>
      <c r="D299" s="86">
        <v>4</v>
      </c>
      <c r="E299" s="87">
        <v>4</v>
      </c>
      <c r="F299" s="88"/>
      <c r="G299" s="89"/>
      <c r="H299" s="89"/>
      <c r="I299" s="109"/>
      <c r="J299" s="206"/>
      <c r="K299" s="206"/>
      <c r="L299" s="206"/>
      <c r="M299" s="206"/>
      <c r="N299" s="206"/>
      <c r="O299" s="206"/>
      <c r="P299" s="206"/>
      <c r="Q299" s="88">
        <v>4</v>
      </c>
      <c r="R299" s="87">
        <v>4</v>
      </c>
      <c r="S299" s="88"/>
      <c r="T299" s="89"/>
      <c r="U299" s="89"/>
      <c r="V299" s="87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E299" s="206"/>
      <c r="BF299" s="206"/>
      <c r="BG299" s="206"/>
      <c r="BH299" s="206"/>
      <c r="BI299" s="206"/>
      <c r="BJ299" s="206"/>
      <c r="BK299" s="206"/>
    </row>
    <row r="300" spans="1:63" ht="15.75" customHeight="1" x14ac:dyDescent="0.25">
      <c r="A300" s="527" t="s">
        <v>226</v>
      </c>
      <c r="B300" s="527"/>
      <c r="C300" s="527"/>
      <c r="D300" s="86" t="s">
        <v>255</v>
      </c>
      <c r="E300" s="87">
        <v>4.0999999999999996</v>
      </c>
      <c r="F300" s="88"/>
      <c r="G300" s="89"/>
      <c r="H300" s="89"/>
      <c r="I300" s="109"/>
      <c r="J300" s="206"/>
      <c r="K300" s="206"/>
      <c r="L300" s="206"/>
      <c r="M300" s="206"/>
      <c r="N300" s="206"/>
      <c r="O300" s="206"/>
      <c r="P300" s="206"/>
      <c r="Q300" s="88" t="s">
        <v>255</v>
      </c>
      <c r="R300" s="87">
        <v>4.0999999999999996</v>
      </c>
      <c r="S300" s="88"/>
      <c r="T300" s="89"/>
      <c r="U300" s="89"/>
      <c r="V300" s="87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E300" s="206"/>
      <c r="BF300" s="206"/>
      <c r="BG300" s="206"/>
      <c r="BH300" s="206"/>
      <c r="BI300" s="206"/>
      <c r="BJ300" s="206"/>
      <c r="BK300" s="206"/>
    </row>
    <row r="301" spans="1:63" ht="15.75" customHeight="1" x14ac:dyDescent="0.3">
      <c r="A301" s="527" t="s">
        <v>45</v>
      </c>
      <c r="B301" s="527"/>
      <c r="C301" s="527"/>
      <c r="D301" s="86">
        <v>0.4</v>
      </c>
      <c r="E301" s="87">
        <v>0.4</v>
      </c>
      <c r="F301" s="88"/>
      <c r="G301" s="89"/>
      <c r="H301" s="89"/>
      <c r="I301" s="109"/>
      <c r="J301" s="206"/>
      <c r="K301" s="206"/>
      <c r="L301" s="206"/>
      <c r="M301" s="206"/>
      <c r="N301" s="206"/>
      <c r="O301" s="206"/>
      <c r="P301" s="206"/>
      <c r="Q301" s="88">
        <v>0.4</v>
      </c>
      <c r="R301" s="115">
        <v>0.4</v>
      </c>
      <c r="S301" s="88"/>
      <c r="T301" s="89"/>
      <c r="U301" s="89"/>
      <c r="V301" s="87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E301" s="206"/>
      <c r="BF301" s="206"/>
      <c r="BG301" s="206"/>
      <c r="BH301" s="206"/>
      <c r="BI301" s="206"/>
      <c r="BJ301" s="206"/>
      <c r="BK301" s="206"/>
    </row>
    <row r="302" spans="1:63" ht="15.75" customHeight="1" x14ac:dyDescent="0.25">
      <c r="A302" s="507" t="s">
        <v>8</v>
      </c>
      <c r="B302" s="507"/>
      <c r="C302" s="507"/>
      <c r="D302" s="54">
        <v>0.48</v>
      </c>
      <c r="E302" s="47">
        <v>0.48</v>
      </c>
      <c r="F302" s="44"/>
      <c r="G302" s="38"/>
      <c r="H302" s="38"/>
      <c r="I302" s="45"/>
      <c r="J302" s="200"/>
      <c r="K302" s="200"/>
      <c r="L302" s="200"/>
      <c r="M302" s="200"/>
      <c r="N302" s="200"/>
      <c r="O302" s="200"/>
      <c r="P302" s="200"/>
      <c r="Q302" s="44">
        <v>0.48</v>
      </c>
      <c r="R302" s="47">
        <v>0.48</v>
      </c>
      <c r="S302" s="44"/>
      <c r="T302" s="38"/>
      <c r="U302" s="38"/>
      <c r="V302" s="47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E302" s="200"/>
      <c r="BF302" s="200"/>
      <c r="BG302" s="200"/>
      <c r="BH302" s="200"/>
      <c r="BI302" s="200"/>
      <c r="BJ302" s="200"/>
      <c r="BK302" s="200"/>
    </row>
    <row r="303" spans="1:63" ht="15.75" customHeight="1" x14ac:dyDescent="0.25">
      <c r="A303" s="506" t="s">
        <v>256</v>
      </c>
      <c r="B303" s="506"/>
      <c r="C303" s="506"/>
      <c r="D303" s="54">
        <v>25</v>
      </c>
      <c r="E303" s="47">
        <v>25</v>
      </c>
      <c r="F303" s="44"/>
      <c r="G303" s="38"/>
      <c r="H303" s="38"/>
      <c r="I303" s="45"/>
      <c r="J303" s="200"/>
      <c r="K303" s="200"/>
      <c r="L303" s="200"/>
      <c r="M303" s="200"/>
      <c r="N303" s="200"/>
      <c r="O303" s="200"/>
      <c r="P303" s="200"/>
      <c r="Q303" s="44">
        <v>25</v>
      </c>
      <c r="R303" s="47">
        <v>25</v>
      </c>
      <c r="S303" s="44"/>
      <c r="T303" s="38"/>
      <c r="U303" s="38"/>
      <c r="V303" s="47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E303" s="200"/>
      <c r="BF303" s="200"/>
      <c r="BG303" s="200"/>
      <c r="BH303" s="200"/>
      <c r="BI303" s="200"/>
      <c r="BJ303" s="200"/>
      <c r="BK303" s="200"/>
    </row>
    <row r="304" spans="1:63" ht="15.75" customHeight="1" x14ac:dyDescent="0.25">
      <c r="A304" s="507" t="s">
        <v>63</v>
      </c>
      <c r="B304" s="507"/>
      <c r="C304" s="507"/>
      <c r="D304" s="33" t="s">
        <v>257</v>
      </c>
      <c r="E304" s="116">
        <v>23</v>
      </c>
      <c r="F304" s="44"/>
      <c r="G304" s="38"/>
      <c r="H304" s="38"/>
      <c r="I304" s="45"/>
      <c r="J304" s="200"/>
      <c r="K304" s="200"/>
      <c r="L304" s="200"/>
      <c r="M304" s="200"/>
      <c r="N304" s="200"/>
      <c r="O304" s="200"/>
      <c r="P304" s="200"/>
      <c r="Q304" s="190" t="s">
        <v>257</v>
      </c>
      <c r="R304" s="116">
        <v>23</v>
      </c>
      <c r="S304" s="44"/>
      <c r="T304" s="38"/>
      <c r="U304" s="38"/>
      <c r="V304" s="47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E304" s="200"/>
      <c r="BF304" s="200"/>
      <c r="BG304" s="200"/>
      <c r="BH304" s="200"/>
      <c r="BI304" s="200"/>
      <c r="BJ304" s="200"/>
      <c r="BK304" s="200"/>
    </row>
    <row r="305" spans="1:65" ht="15.75" customHeight="1" x14ac:dyDescent="0.25">
      <c r="A305" s="507" t="s">
        <v>18</v>
      </c>
      <c r="B305" s="507"/>
      <c r="C305" s="507"/>
      <c r="D305" s="116">
        <v>8</v>
      </c>
      <c r="E305" s="116">
        <v>7</v>
      </c>
      <c r="F305" s="44"/>
      <c r="G305" s="38"/>
      <c r="H305" s="38"/>
      <c r="I305" s="45"/>
      <c r="J305" s="200"/>
      <c r="K305" s="200"/>
      <c r="L305" s="200"/>
      <c r="M305" s="200"/>
      <c r="N305" s="200"/>
      <c r="O305" s="200"/>
      <c r="P305" s="200"/>
      <c r="Q305" s="191">
        <v>8</v>
      </c>
      <c r="R305" s="116">
        <v>7</v>
      </c>
      <c r="S305" s="44"/>
      <c r="T305" s="38"/>
      <c r="U305" s="38"/>
      <c r="V305" s="47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E305" s="200"/>
      <c r="BF305" s="200"/>
      <c r="BG305" s="200"/>
      <c r="BH305" s="200"/>
      <c r="BI305" s="200"/>
      <c r="BJ305" s="200"/>
      <c r="BK305" s="200"/>
    </row>
    <row r="306" spans="1:65" ht="15.75" customHeight="1" x14ac:dyDescent="0.25">
      <c r="A306" s="507" t="s">
        <v>19</v>
      </c>
      <c r="B306" s="507"/>
      <c r="C306" s="507"/>
      <c r="D306" s="116">
        <v>0.25</v>
      </c>
      <c r="E306" s="116">
        <v>0.25</v>
      </c>
      <c r="F306" s="44"/>
      <c r="G306" s="38"/>
      <c r="H306" s="38"/>
      <c r="I306" s="45"/>
      <c r="J306" s="200"/>
      <c r="K306" s="200"/>
      <c r="L306" s="200"/>
      <c r="M306" s="200"/>
      <c r="N306" s="200"/>
      <c r="O306" s="200"/>
      <c r="P306" s="200"/>
      <c r="Q306" s="191">
        <v>0.25</v>
      </c>
      <c r="R306" s="116">
        <v>0.25</v>
      </c>
      <c r="S306" s="44"/>
      <c r="T306" s="38"/>
      <c r="U306" s="38"/>
      <c r="V306" s="47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E306" s="200"/>
      <c r="BF306" s="200"/>
      <c r="BG306" s="200"/>
      <c r="BH306" s="200"/>
      <c r="BI306" s="200"/>
      <c r="BJ306" s="200"/>
      <c r="BK306" s="200"/>
    </row>
    <row r="307" spans="1:65" ht="15.75" customHeight="1" x14ac:dyDescent="0.25">
      <c r="A307" s="506" t="s">
        <v>258</v>
      </c>
      <c r="B307" s="506"/>
      <c r="C307" s="506"/>
      <c r="D307" s="33">
        <v>0.2</v>
      </c>
      <c r="E307" s="33">
        <v>0.2</v>
      </c>
      <c r="F307" s="44"/>
      <c r="G307" s="38"/>
      <c r="H307" s="38"/>
      <c r="I307" s="45"/>
      <c r="J307" s="200"/>
      <c r="K307" s="200"/>
      <c r="L307" s="200"/>
      <c r="M307" s="200"/>
      <c r="N307" s="200"/>
      <c r="O307" s="200"/>
      <c r="P307" s="200"/>
      <c r="Q307" s="190">
        <v>0.2</v>
      </c>
      <c r="R307" s="33">
        <v>0.2</v>
      </c>
      <c r="S307" s="44"/>
      <c r="T307" s="38"/>
      <c r="U307" s="38"/>
      <c r="V307" s="47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E307" s="200"/>
      <c r="BF307" s="200"/>
      <c r="BG307" s="200"/>
      <c r="BH307" s="200"/>
      <c r="BI307" s="200"/>
      <c r="BJ307" s="200"/>
      <c r="BK307" s="200"/>
    </row>
    <row r="308" spans="1:65" ht="15.75" customHeight="1" x14ac:dyDescent="0.25">
      <c r="A308" s="527" t="s">
        <v>259</v>
      </c>
      <c r="B308" s="527"/>
      <c r="C308" s="527"/>
      <c r="D308" s="33" t="s">
        <v>176</v>
      </c>
      <c r="E308" s="33">
        <v>1.2</v>
      </c>
      <c r="F308" s="44"/>
      <c r="G308" s="38"/>
      <c r="H308" s="38"/>
      <c r="I308" s="45"/>
      <c r="J308" s="200"/>
      <c r="K308" s="200"/>
      <c r="L308" s="200"/>
      <c r="M308" s="200"/>
      <c r="N308" s="200"/>
      <c r="O308" s="200"/>
      <c r="P308" s="200"/>
      <c r="Q308" s="190" t="s">
        <v>176</v>
      </c>
      <c r="R308" s="33">
        <v>1.2</v>
      </c>
      <c r="S308" s="44"/>
      <c r="T308" s="38"/>
      <c r="U308" s="38"/>
      <c r="V308" s="47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E308" s="200"/>
      <c r="BF308" s="200"/>
      <c r="BG308" s="200"/>
      <c r="BH308" s="200"/>
      <c r="BI308" s="200"/>
      <c r="BJ308" s="200"/>
      <c r="BK308" s="200"/>
    </row>
    <row r="309" spans="1:65" ht="15.75" customHeight="1" x14ac:dyDescent="0.3">
      <c r="A309" s="506"/>
      <c r="B309" s="506"/>
      <c r="C309" s="506"/>
      <c r="D309" s="54"/>
      <c r="E309" s="47"/>
      <c r="F309" s="50">
        <v>3.06</v>
      </c>
      <c r="G309" s="51">
        <v>2.12</v>
      </c>
      <c r="H309" s="51">
        <v>23.43</v>
      </c>
      <c r="I309" s="213">
        <v>143</v>
      </c>
      <c r="J309" s="178">
        <v>0.48</v>
      </c>
      <c r="K309" s="179">
        <v>0.02</v>
      </c>
      <c r="L309" s="179">
        <v>17</v>
      </c>
      <c r="M309" s="179">
        <v>105.4</v>
      </c>
      <c r="N309" s="179">
        <v>45.1</v>
      </c>
      <c r="O309" s="179">
        <v>10.8</v>
      </c>
      <c r="P309" s="180">
        <v>0.45</v>
      </c>
      <c r="Q309" s="54"/>
      <c r="R309" s="47"/>
      <c r="S309" s="50">
        <v>3.06</v>
      </c>
      <c r="T309" s="51">
        <v>2.12</v>
      </c>
      <c r="U309" s="51">
        <v>23.43</v>
      </c>
      <c r="V309" s="49">
        <v>143</v>
      </c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E309" s="178">
        <v>0.48</v>
      </c>
      <c r="BF309" s="179">
        <v>0.02</v>
      </c>
      <c r="BG309" s="179">
        <v>17</v>
      </c>
      <c r="BH309" s="179">
        <v>119.3</v>
      </c>
      <c r="BI309" s="179">
        <v>45.1</v>
      </c>
      <c r="BJ309" s="179">
        <v>10.8</v>
      </c>
      <c r="BK309" s="180">
        <v>0.45</v>
      </c>
    </row>
    <row r="310" spans="1:65" ht="15.75" customHeight="1" x14ac:dyDescent="0.25">
      <c r="A310" s="568" t="s">
        <v>278</v>
      </c>
      <c r="B310" s="568"/>
      <c r="C310" s="568"/>
      <c r="D310" s="54"/>
      <c r="E310" s="49">
        <v>150</v>
      </c>
      <c r="F310" s="50">
        <v>5.48</v>
      </c>
      <c r="G310" s="51">
        <v>4.88</v>
      </c>
      <c r="H310" s="51">
        <v>9.07</v>
      </c>
      <c r="I310" s="49">
        <v>125</v>
      </c>
      <c r="J310" s="178">
        <v>6.3E-2</v>
      </c>
      <c r="K310" s="179">
        <v>2.0499999999999998</v>
      </c>
      <c r="L310" s="179">
        <v>32</v>
      </c>
      <c r="M310" s="179">
        <v>189.6</v>
      </c>
      <c r="N310" s="179">
        <v>142.19999999999999</v>
      </c>
      <c r="O310" s="179">
        <v>22.1</v>
      </c>
      <c r="P310" s="180">
        <v>0.16</v>
      </c>
      <c r="Q310" s="54"/>
      <c r="R310" s="49">
        <v>180</v>
      </c>
      <c r="S310" s="50">
        <v>6.66</v>
      </c>
      <c r="T310" s="51">
        <v>5.85</v>
      </c>
      <c r="U310" s="51">
        <v>10.88</v>
      </c>
      <c r="V310" s="49">
        <v>150</v>
      </c>
      <c r="W310" s="504" t="s">
        <v>157</v>
      </c>
      <c r="X310" s="510"/>
      <c r="Y310" s="511"/>
      <c r="Z310" s="51"/>
      <c r="AA310" s="51">
        <v>150</v>
      </c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>
        <v>180</v>
      </c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174"/>
      <c r="BE310" s="178">
        <v>0.17</v>
      </c>
      <c r="BF310" s="179">
        <v>2.46</v>
      </c>
      <c r="BG310" s="179">
        <v>38.4</v>
      </c>
      <c r="BH310" s="179">
        <v>227.52</v>
      </c>
      <c r="BI310" s="179">
        <v>170.64</v>
      </c>
      <c r="BJ310" s="179">
        <v>26.52</v>
      </c>
      <c r="BK310" s="180">
        <v>0.19</v>
      </c>
    </row>
    <row r="311" spans="1:65" s="77" customFormat="1" ht="17.25" customHeight="1" x14ac:dyDescent="0.25">
      <c r="A311" s="517" t="s">
        <v>188</v>
      </c>
      <c r="B311" s="517"/>
      <c r="C311" s="517"/>
      <c r="D311" s="61"/>
      <c r="E311" s="62">
        <f>SUM(E295+E310)</f>
        <v>210</v>
      </c>
      <c r="F311" s="117">
        <f>SUM(F309:F310)</f>
        <v>8.5400000000000009</v>
      </c>
      <c r="G311" s="117">
        <f>SUM(G309:G310)</f>
        <v>7</v>
      </c>
      <c r="H311" s="117">
        <f>SUM(H309:H310)</f>
        <v>32.5</v>
      </c>
      <c r="I311" s="117">
        <f>SUM(I309:I310)</f>
        <v>268</v>
      </c>
      <c r="J311" s="117">
        <f t="shared" ref="J311:P311" si="35">SUM(J309:J310)</f>
        <v>0.54299999999999993</v>
      </c>
      <c r="K311" s="117">
        <f t="shared" si="35"/>
        <v>2.0699999999999998</v>
      </c>
      <c r="L311" s="117">
        <f t="shared" si="35"/>
        <v>49</v>
      </c>
      <c r="M311" s="117">
        <f t="shared" si="35"/>
        <v>295</v>
      </c>
      <c r="N311" s="117">
        <f t="shared" si="35"/>
        <v>187.29999999999998</v>
      </c>
      <c r="O311" s="117">
        <f t="shared" si="35"/>
        <v>32.900000000000006</v>
      </c>
      <c r="P311" s="117">
        <f t="shared" si="35"/>
        <v>0.61</v>
      </c>
      <c r="Q311" s="187"/>
      <c r="R311" s="62">
        <f>SUM(R295+R310)</f>
        <v>240</v>
      </c>
      <c r="S311" s="117">
        <f>SUM(S309:S310)</f>
        <v>9.7200000000000006</v>
      </c>
      <c r="T311" s="117">
        <f>SUM(T309:T310)</f>
        <v>7.97</v>
      </c>
      <c r="U311" s="117">
        <f>SUM(U309:U310)</f>
        <v>34.31</v>
      </c>
      <c r="V311" s="117">
        <f>SUM(V309:V310)</f>
        <v>293</v>
      </c>
      <c r="W311" s="603" t="s">
        <v>188</v>
      </c>
      <c r="X311" s="603"/>
      <c r="Y311" s="603"/>
      <c r="Z311" s="64"/>
      <c r="AA311" s="65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64"/>
      <c r="AP311" s="65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E311" s="117">
        <f t="shared" ref="BE311:BK311" si="36">SUM(BE309:BE310)</f>
        <v>0.65</v>
      </c>
      <c r="BF311" s="117">
        <f t="shared" si="36"/>
        <v>2.48</v>
      </c>
      <c r="BG311" s="117">
        <f t="shared" si="36"/>
        <v>55.4</v>
      </c>
      <c r="BH311" s="117">
        <f t="shared" si="36"/>
        <v>346.82</v>
      </c>
      <c r="BI311" s="117">
        <f t="shared" si="36"/>
        <v>215.73999999999998</v>
      </c>
      <c r="BJ311" s="117">
        <f t="shared" si="36"/>
        <v>37.32</v>
      </c>
      <c r="BK311" s="117">
        <f t="shared" si="36"/>
        <v>0.64</v>
      </c>
    </row>
    <row r="312" spans="1:65" ht="15.75" customHeight="1" x14ac:dyDescent="0.25">
      <c r="A312" s="533" t="s">
        <v>330</v>
      </c>
      <c r="B312" s="533"/>
      <c r="C312" s="533"/>
      <c r="D312" s="54"/>
      <c r="E312" s="47"/>
      <c r="F312" s="44"/>
      <c r="G312" s="38"/>
      <c r="H312" s="38"/>
      <c r="I312" s="45"/>
      <c r="J312" s="200"/>
      <c r="K312" s="200"/>
      <c r="L312" s="200"/>
      <c r="M312" s="200"/>
      <c r="N312" s="200"/>
      <c r="O312" s="200"/>
      <c r="P312" s="200"/>
      <c r="Q312" s="44"/>
      <c r="R312" s="45"/>
      <c r="S312" s="200"/>
      <c r="T312" s="200"/>
      <c r="U312" s="201"/>
      <c r="V312" s="201"/>
      <c r="W312" s="201"/>
      <c r="X312" s="201"/>
      <c r="Y312" s="511" t="s">
        <v>24</v>
      </c>
      <c r="Z312" s="511"/>
      <c r="AA312" s="511"/>
      <c r="AB312" s="38"/>
      <c r="AC312" s="38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38"/>
      <c r="AR312" s="38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G312" s="200"/>
      <c r="BH312" s="200"/>
      <c r="BI312" s="200"/>
      <c r="BJ312" s="200"/>
      <c r="BK312" s="200"/>
      <c r="BL312" s="200"/>
      <c r="BM312" s="200"/>
    </row>
    <row r="313" spans="1:65" s="1" customFormat="1" x14ac:dyDescent="0.25">
      <c r="A313" s="504" t="s">
        <v>215</v>
      </c>
      <c r="B313" s="504"/>
      <c r="C313" s="504"/>
      <c r="D313" s="54" t="s">
        <v>86</v>
      </c>
      <c r="E313" s="49">
        <v>40</v>
      </c>
      <c r="F313" s="50">
        <v>5.08</v>
      </c>
      <c r="G313" s="51">
        <v>4.5999999999999996</v>
      </c>
      <c r="H313" s="51">
        <v>0.28000000000000003</v>
      </c>
      <c r="I313" s="213">
        <v>63</v>
      </c>
      <c r="J313" s="178"/>
      <c r="K313" s="179"/>
      <c r="L313" s="179"/>
      <c r="M313" s="179">
        <v>22</v>
      </c>
      <c r="N313" s="179">
        <v>86</v>
      </c>
      <c r="O313" s="179">
        <v>5</v>
      </c>
      <c r="P313" s="180">
        <v>1</v>
      </c>
      <c r="Q313" s="7" t="s">
        <v>384</v>
      </c>
      <c r="R313" s="18">
        <v>40</v>
      </c>
      <c r="S313" s="50">
        <v>5.08</v>
      </c>
      <c r="T313" s="51">
        <v>4.5999999999999996</v>
      </c>
      <c r="U313" s="51">
        <v>0.28000000000000003</v>
      </c>
      <c r="V313" s="213">
        <v>63</v>
      </c>
      <c r="W313" s="178"/>
      <c r="X313" s="179"/>
      <c r="Y313" s="179"/>
      <c r="Z313" s="179">
        <v>22</v>
      </c>
      <c r="AA313" s="179">
        <v>86</v>
      </c>
      <c r="AB313" s="179">
        <v>5</v>
      </c>
      <c r="AC313" s="180">
        <v>1</v>
      </c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10" t="s">
        <v>114</v>
      </c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29"/>
      <c r="BG313" s="7"/>
      <c r="BH313" s="179">
        <v>22</v>
      </c>
      <c r="BI313" s="179">
        <v>86</v>
      </c>
      <c r="BJ313" s="179">
        <v>5</v>
      </c>
      <c r="BK313" s="180">
        <v>1</v>
      </c>
      <c r="BL313" s="7"/>
      <c r="BM313" s="7"/>
    </row>
    <row r="314" spans="1:65" ht="18.75" customHeight="1" x14ac:dyDescent="0.25">
      <c r="A314" s="555" t="s">
        <v>398</v>
      </c>
      <c r="B314" s="555"/>
      <c r="C314" s="556"/>
      <c r="D314" s="200"/>
      <c r="E314" s="201">
        <v>60</v>
      </c>
      <c r="F314" s="201"/>
      <c r="G314" s="201"/>
      <c r="H314" s="201"/>
      <c r="I314" s="201"/>
      <c r="J314" s="200"/>
      <c r="K314" s="201"/>
      <c r="L314" s="201"/>
      <c r="M314" s="201"/>
      <c r="N314" s="201"/>
      <c r="O314" s="201"/>
      <c r="P314" s="471"/>
      <c r="Q314" s="200"/>
      <c r="R314" s="201">
        <v>60</v>
      </c>
      <c r="S314" s="50"/>
      <c r="T314" s="51"/>
      <c r="U314" s="51"/>
      <c r="V314" s="52"/>
      <c r="W314" s="471"/>
      <c r="X314" s="471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561"/>
      <c r="AY314" s="562"/>
      <c r="AZ314" s="562"/>
      <c r="BA314" s="563"/>
      <c r="BB314" s="33"/>
      <c r="BC314" s="304"/>
      <c r="BD314" s="33"/>
      <c r="BE314" s="304"/>
      <c r="BF314" s="471"/>
      <c r="BG314" s="471"/>
      <c r="BH314" s="471"/>
      <c r="BI314" s="471"/>
      <c r="BJ314" s="471"/>
      <c r="BK314" s="471"/>
      <c r="BL314" s="471"/>
      <c r="BM314" s="471"/>
    </row>
    <row r="315" spans="1:65" ht="18.75" customHeight="1" x14ac:dyDescent="0.25">
      <c r="A315" s="555" t="s">
        <v>301</v>
      </c>
      <c r="B315" s="555"/>
      <c r="C315" s="556"/>
      <c r="D315" s="33">
        <v>28.5</v>
      </c>
      <c r="E315" s="305">
        <v>25</v>
      </c>
      <c r="F315" s="201"/>
      <c r="G315" s="201"/>
      <c r="H315" s="201"/>
      <c r="I315" s="201"/>
      <c r="J315" s="33"/>
      <c r="K315" s="305"/>
      <c r="L315" s="201"/>
      <c r="M315" s="201"/>
      <c r="N315" s="201"/>
      <c r="O315" s="201"/>
      <c r="P315" s="471"/>
      <c r="Q315" s="33">
        <v>28.5</v>
      </c>
      <c r="R315" s="305">
        <v>25</v>
      </c>
      <c r="S315" s="50"/>
      <c r="T315" s="399"/>
      <c r="U315" s="51"/>
      <c r="V315" s="52"/>
      <c r="W315" s="471"/>
      <c r="X315" s="471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534"/>
      <c r="AY315" s="534"/>
      <c r="AZ315" s="534"/>
      <c r="BA315" s="534"/>
      <c r="BB315" s="33"/>
      <c r="BC315" s="33"/>
      <c r="BD315" s="33"/>
      <c r="BE315" s="33"/>
      <c r="BF315" s="471"/>
      <c r="BG315" s="471"/>
      <c r="BH315" s="471"/>
      <c r="BI315" s="471"/>
      <c r="BJ315" s="471"/>
      <c r="BK315" s="471"/>
      <c r="BL315" s="471"/>
      <c r="BM315" s="471"/>
    </row>
    <row r="316" spans="1:65" ht="18.75" customHeight="1" x14ac:dyDescent="0.25">
      <c r="A316" s="555" t="s">
        <v>48</v>
      </c>
      <c r="B316" s="555"/>
      <c r="C316" s="556"/>
      <c r="D316" s="33">
        <v>28.5</v>
      </c>
      <c r="E316" s="305">
        <v>25</v>
      </c>
      <c r="F316" s="201"/>
      <c r="G316" s="201"/>
      <c r="H316" s="201"/>
      <c r="I316" s="201"/>
      <c r="J316" s="33"/>
      <c r="K316" s="305"/>
      <c r="L316" s="201"/>
      <c r="M316" s="201"/>
      <c r="N316" s="201"/>
      <c r="O316" s="201"/>
      <c r="P316" s="471"/>
      <c r="Q316" s="33">
        <v>28.5</v>
      </c>
      <c r="R316" s="305">
        <v>25</v>
      </c>
      <c r="S316" s="50"/>
      <c r="T316" s="399"/>
      <c r="U316" s="51"/>
      <c r="V316" s="52"/>
      <c r="W316" s="471"/>
      <c r="X316" s="471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534"/>
      <c r="AY316" s="534"/>
      <c r="AZ316" s="534"/>
      <c r="BA316" s="534"/>
      <c r="BB316" s="33"/>
      <c r="BC316" s="33"/>
      <c r="BD316" s="33"/>
      <c r="BE316" s="33"/>
      <c r="BF316" s="471"/>
      <c r="BG316" s="471"/>
      <c r="BH316" s="471"/>
      <c r="BI316" s="471"/>
      <c r="BJ316" s="471"/>
      <c r="BK316" s="471"/>
      <c r="BL316" s="471"/>
      <c r="BM316" s="471"/>
    </row>
    <row r="317" spans="1:65" ht="18.75" customHeight="1" x14ac:dyDescent="0.25">
      <c r="A317" s="555" t="s">
        <v>18</v>
      </c>
      <c r="B317" s="555"/>
      <c r="C317" s="556"/>
      <c r="D317" s="33">
        <v>26</v>
      </c>
      <c r="E317" s="33">
        <v>22</v>
      </c>
      <c r="F317" s="201"/>
      <c r="G317" s="201"/>
      <c r="H317" s="201"/>
      <c r="I317" s="201"/>
      <c r="J317" s="33"/>
      <c r="K317" s="33"/>
      <c r="L317" s="201"/>
      <c r="M317" s="201"/>
      <c r="N317" s="201"/>
      <c r="O317" s="201"/>
      <c r="P317" s="471"/>
      <c r="Q317" s="33">
        <v>26</v>
      </c>
      <c r="R317" s="33">
        <v>22</v>
      </c>
      <c r="S317" s="50"/>
      <c r="T317" s="399"/>
      <c r="U317" s="51"/>
      <c r="V317" s="52"/>
      <c r="W317" s="471"/>
      <c r="X317" s="471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534"/>
      <c r="AY317" s="534"/>
      <c r="AZ317" s="534"/>
      <c r="BA317" s="534"/>
      <c r="BB317" s="33"/>
      <c r="BC317" s="33"/>
      <c r="BD317" s="33"/>
      <c r="BE317" s="33"/>
      <c r="BF317" s="471"/>
      <c r="BG317" s="471"/>
      <c r="BH317" s="471"/>
      <c r="BI317" s="471"/>
      <c r="BJ317" s="471"/>
      <c r="BK317" s="471"/>
      <c r="BL317" s="471"/>
      <c r="BM317" s="471"/>
    </row>
    <row r="318" spans="1:65" ht="18.75" customHeight="1" x14ac:dyDescent="0.25">
      <c r="A318" s="555" t="s">
        <v>7</v>
      </c>
      <c r="B318" s="555"/>
      <c r="C318" s="556"/>
      <c r="D318" s="200">
        <v>14</v>
      </c>
      <c r="E318" s="200">
        <v>14</v>
      </c>
      <c r="F318" s="201"/>
      <c r="G318" s="201"/>
      <c r="H318" s="201"/>
      <c r="I318" s="201"/>
      <c r="J318" s="200"/>
      <c r="K318" s="201"/>
      <c r="L318" s="201"/>
      <c r="M318" s="201"/>
      <c r="N318" s="201"/>
      <c r="O318" s="201"/>
      <c r="P318" s="471"/>
      <c r="Q318" s="200">
        <v>14</v>
      </c>
      <c r="R318" s="200">
        <v>14</v>
      </c>
      <c r="S318" s="50"/>
      <c r="T318" s="399"/>
      <c r="U318" s="51"/>
      <c r="V318" s="52"/>
      <c r="W318" s="471"/>
      <c r="X318" s="471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534"/>
      <c r="AY318" s="534"/>
      <c r="AZ318" s="534"/>
      <c r="BA318" s="534"/>
      <c r="BB318" s="33"/>
      <c r="BC318" s="33"/>
      <c r="BD318" s="33"/>
      <c r="BE318" s="33"/>
      <c r="BF318" s="471"/>
      <c r="BG318" s="471"/>
      <c r="BH318" s="471"/>
      <c r="BI318" s="471"/>
      <c r="BJ318" s="471"/>
      <c r="BK318" s="471"/>
      <c r="BL318" s="471"/>
      <c r="BM318" s="471"/>
    </row>
    <row r="319" spans="1:65" ht="18.75" customHeight="1" x14ac:dyDescent="0.25">
      <c r="A319" s="555" t="s">
        <v>19</v>
      </c>
      <c r="B319" s="555"/>
      <c r="C319" s="556"/>
      <c r="D319" s="33">
        <v>7</v>
      </c>
      <c r="E319" s="33">
        <v>7</v>
      </c>
      <c r="F319" s="201"/>
      <c r="G319" s="201"/>
      <c r="H319" s="201"/>
      <c r="I319" s="201"/>
      <c r="J319" s="33"/>
      <c r="K319" s="33"/>
      <c r="L319" s="201"/>
      <c r="M319" s="201"/>
      <c r="N319" s="201"/>
      <c r="O319" s="201"/>
      <c r="P319" s="471"/>
      <c r="Q319" s="33">
        <v>7</v>
      </c>
      <c r="R319" s="33">
        <v>7</v>
      </c>
      <c r="S319" s="50"/>
      <c r="T319" s="399"/>
      <c r="U319" s="51"/>
      <c r="V319" s="52"/>
      <c r="W319" s="471"/>
      <c r="X319" s="471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534"/>
      <c r="AY319" s="534"/>
      <c r="AZ319" s="534"/>
      <c r="BA319" s="534"/>
      <c r="BB319" s="33"/>
      <c r="BC319" s="33"/>
      <c r="BD319" s="33"/>
      <c r="BE319" s="33"/>
      <c r="BF319" s="471"/>
      <c r="BG319" s="471"/>
      <c r="BH319" s="471"/>
      <c r="BI319" s="471"/>
      <c r="BJ319" s="471"/>
      <c r="BK319" s="471"/>
      <c r="BL319" s="471"/>
      <c r="BM319" s="471"/>
    </row>
    <row r="320" spans="1:65" ht="18.75" customHeight="1" x14ac:dyDescent="0.25">
      <c r="A320" s="555" t="s">
        <v>6</v>
      </c>
      <c r="B320" s="555"/>
      <c r="C320" s="556"/>
      <c r="D320" s="306">
        <v>1.4</v>
      </c>
      <c r="E320" s="307">
        <v>1.4</v>
      </c>
      <c r="F320" s="308"/>
      <c r="G320" s="308"/>
      <c r="H320" s="308"/>
      <c r="I320" s="308"/>
      <c r="J320" s="306"/>
      <c r="K320" s="307"/>
      <c r="L320" s="308"/>
      <c r="M320" s="308"/>
      <c r="N320" s="308"/>
      <c r="O320" s="308"/>
      <c r="P320" s="309"/>
      <c r="Q320" s="306">
        <v>1.4</v>
      </c>
      <c r="R320" s="307">
        <v>1.4</v>
      </c>
      <c r="S320" s="300"/>
      <c r="T320" s="473"/>
      <c r="U320" s="301"/>
      <c r="V320" s="310"/>
      <c r="W320" s="471"/>
      <c r="X320" s="471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557"/>
      <c r="AY320" s="557"/>
      <c r="AZ320" s="557"/>
      <c r="BA320" s="557"/>
      <c r="BB320" s="306"/>
      <c r="BC320" s="306"/>
      <c r="BD320" s="306"/>
      <c r="BE320" s="306"/>
      <c r="BF320" s="309"/>
      <c r="BG320" s="309"/>
      <c r="BH320" s="309"/>
      <c r="BI320" s="309"/>
      <c r="BJ320" s="309"/>
      <c r="BK320" s="309"/>
      <c r="BL320" s="471"/>
      <c r="BM320" s="471"/>
    </row>
    <row r="321" spans="1:65" ht="18.75" customHeight="1" x14ac:dyDescent="0.3">
      <c r="A321" s="555"/>
      <c r="B321" s="555"/>
      <c r="C321" s="556"/>
      <c r="D321" s="200"/>
      <c r="E321" s="201"/>
      <c r="F321" s="201">
        <v>1.7</v>
      </c>
      <c r="G321" s="201">
        <v>5.05</v>
      </c>
      <c r="H321" s="201">
        <v>7.53</v>
      </c>
      <c r="I321" s="201">
        <v>77.94</v>
      </c>
      <c r="J321" s="326"/>
      <c r="K321" s="326"/>
      <c r="L321" s="326"/>
      <c r="M321" s="328">
        <v>2E-3</v>
      </c>
      <c r="N321" s="329">
        <v>7.0000000000000007E-2</v>
      </c>
      <c r="O321" s="329">
        <v>0</v>
      </c>
      <c r="P321" s="329">
        <v>1.2</v>
      </c>
      <c r="Q321" s="200"/>
      <c r="R321" s="201"/>
      <c r="S321" s="201">
        <v>1.7</v>
      </c>
      <c r="T321" s="201">
        <v>5.05</v>
      </c>
      <c r="U321" s="201">
        <v>7.53</v>
      </c>
      <c r="V321" s="201">
        <v>77.94</v>
      </c>
      <c r="W321" s="471"/>
      <c r="X321" s="471"/>
      <c r="Y321" s="471"/>
      <c r="Z321" s="471"/>
      <c r="AA321" s="471"/>
      <c r="AB321" s="471"/>
      <c r="AC321" s="471"/>
      <c r="AD321" s="471"/>
      <c r="AE321" s="471"/>
      <c r="AF321" s="471"/>
      <c r="AG321" s="471"/>
      <c r="AH321" s="471"/>
      <c r="AI321" s="471"/>
      <c r="AJ321" s="471"/>
      <c r="AK321" s="471"/>
      <c r="AL321" s="471"/>
      <c r="AM321" s="471"/>
      <c r="AN321" s="471"/>
      <c r="AO321" s="471"/>
      <c r="AP321" s="471"/>
      <c r="AQ321" s="471"/>
      <c r="AR321" s="471"/>
      <c r="AS321" s="471"/>
      <c r="AT321" s="471"/>
      <c r="AU321" s="471"/>
      <c r="AV321" s="471"/>
      <c r="AW321" s="471"/>
      <c r="AX321" s="534"/>
      <c r="AY321" s="534"/>
      <c r="AZ321" s="534"/>
      <c r="BA321" s="534"/>
      <c r="BB321" s="33"/>
      <c r="BC321" s="33"/>
      <c r="BD321" s="33"/>
      <c r="BE321" s="328"/>
      <c r="BF321" s="329"/>
      <c r="BG321" s="329"/>
      <c r="BH321" s="328">
        <v>2E-3</v>
      </c>
      <c r="BI321" s="329">
        <v>7.0000000000000007E-2</v>
      </c>
      <c r="BJ321" s="329">
        <v>0</v>
      </c>
      <c r="BK321" s="329">
        <v>1.2</v>
      </c>
      <c r="BL321" s="329">
        <v>0.26</v>
      </c>
      <c r="BM321" s="329">
        <v>4.8</v>
      </c>
    </row>
    <row r="322" spans="1:65" s="1" customFormat="1" x14ac:dyDescent="0.25">
      <c r="A322" s="504" t="s">
        <v>10</v>
      </c>
      <c r="B322" s="504"/>
      <c r="C322" s="504"/>
      <c r="D322" s="7">
        <v>35</v>
      </c>
      <c r="E322" s="18">
        <v>35</v>
      </c>
      <c r="F322" s="50">
        <v>2.37</v>
      </c>
      <c r="G322" s="51">
        <v>0.3</v>
      </c>
      <c r="H322" s="51">
        <v>14.49</v>
      </c>
      <c r="I322" s="49">
        <v>70</v>
      </c>
      <c r="J322" s="178">
        <v>5.3999999999999999E-2</v>
      </c>
      <c r="K322" s="179"/>
      <c r="L322" s="179"/>
      <c r="M322" s="179">
        <v>10.5</v>
      </c>
      <c r="N322" s="179">
        <v>47.4</v>
      </c>
      <c r="O322" s="179">
        <v>14.1</v>
      </c>
      <c r="P322" s="180">
        <v>1.17</v>
      </c>
      <c r="Q322" s="7">
        <v>35</v>
      </c>
      <c r="R322" s="18">
        <v>35</v>
      </c>
      <c r="S322" s="50">
        <v>2.37</v>
      </c>
      <c r="T322" s="51">
        <v>0.3</v>
      </c>
      <c r="U322" s="51">
        <v>14.49</v>
      </c>
      <c r="V322" s="49">
        <v>70</v>
      </c>
      <c r="W322" s="10"/>
      <c r="X322" s="10"/>
      <c r="Y322" s="558"/>
      <c r="Z322" s="559"/>
      <c r="AA322" s="559"/>
      <c r="AB322" s="7"/>
      <c r="AC322" s="7"/>
      <c r="AD322" s="7"/>
      <c r="AE322" s="10"/>
      <c r="AF322" s="10"/>
      <c r="AG322" s="7"/>
      <c r="AH322" s="7"/>
      <c r="AI322" s="10"/>
      <c r="AJ322" s="10"/>
      <c r="AK322" s="7"/>
      <c r="AL322" s="7"/>
      <c r="AM322" s="10"/>
      <c r="AN322" s="10"/>
      <c r="AO322" s="10"/>
      <c r="AP322" s="10"/>
      <c r="AQ322" s="7"/>
      <c r="AR322" s="7"/>
      <c r="AS322" s="7"/>
      <c r="AT322" s="10"/>
      <c r="AU322" s="10"/>
      <c r="AV322" s="7"/>
      <c r="AW322" s="7"/>
      <c r="AX322" s="10"/>
      <c r="AY322" s="10"/>
      <c r="AZ322" s="7"/>
      <c r="BA322" s="7"/>
      <c r="BB322" s="10"/>
      <c r="BC322" s="10"/>
      <c r="BD322" s="10"/>
      <c r="BE322" s="178">
        <v>5.3999999999999999E-2</v>
      </c>
      <c r="BF322" s="179"/>
      <c r="BG322" s="179"/>
      <c r="BH322" s="179">
        <v>10.5</v>
      </c>
      <c r="BI322" s="179">
        <v>47.4</v>
      </c>
      <c r="BJ322" s="179">
        <v>14.1</v>
      </c>
      <c r="BK322" s="180">
        <v>1.17</v>
      </c>
      <c r="BL322" s="10"/>
      <c r="BM322" s="10"/>
    </row>
    <row r="323" spans="1:65" ht="15.75" customHeight="1" x14ac:dyDescent="0.25">
      <c r="A323" s="560" t="s">
        <v>166</v>
      </c>
      <c r="B323" s="560"/>
      <c r="C323" s="560"/>
      <c r="D323" s="54">
        <v>20</v>
      </c>
      <c r="E323" s="47">
        <v>20</v>
      </c>
      <c r="F323" s="50"/>
      <c r="G323" s="51"/>
      <c r="H323" s="51"/>
      <c r="I323" s="52"/>
      <c r="J323" s="201"/>
      <c r="K323" s="201"/>
      <c r="L323" s="201"/>
      <c r="M323" s="201"/>
      <c r="N323" s="201"/>
      <c r="O323" s="201"/>
      <c r="P323" s="201"/>
      <c r="Q323" s="44">
        <v>20</v>
      </c>
      <c r="R323" s="45">
        <v>20</v>
      </c>
      <c r="S323" s="47"/>
      <c r="T323" s="403"/>
      <c r="U323" s="201"/>
      <c r="V323" s="201"/>
      <c r="W323" s="201"/>
      <c r="X323" s="201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G323" s="201"/>
      <c r="BH323" s="201"/>
      <c r="BI323" s="201"/>
      <c r="BJ323" s="201"/>
      <c r="BK323" s="201"/>
      <c r="BL323" s="201"/>
      <c r="BM323" s="201"/>
    </row>
    <row r="324" spans="1:65" s="1" customFormat="1" x14ac:dyDescent="0.25">
      <c r="A324" s="504" t="s">
        <v>153</v>
      </c>
      <c r="B324" s="504"/>
      <c r="C324" s="504"/>
      <c r="D324" s="200"/>
      <c r="E324" s="180">
        <v>180</v>
      </c>
      <c r="F324" s="7"/>
      <c r="G324" s="7"/>
      <c r="H324" s="10"/>
      <c r="I324" s="10"/>
      <c r="J324" s="10"/>
      <c r="K324" s="10"/>
      <c r="L324" s="10"/>
      <c r="M324" s="10"/>
      <c r="N324" s="10"/>
      <c r="O324" s="10"/>
      <c r="P324" s="10"/>
      <c r="Q324" s="200"/>
      <c r="R324" s="180">
        <v>180</v>
      </c>
      <c r="S324" s="47"/>
      <c r="T324" s="403"/>
      <c r="U324" s="7"/>
      <c r="V324" s="7"/>
      <c r="W324" s="10"/>
      <c r="X324" s="10"/>
      <c r="Y324" s="558"/>
      <c r="Z324" s="559"/>
      <c r="AA324" s="559"/>
      <c r="AB324" s="7"/>
      <c r="AC324" s="7"/>
      <c r="AD324" s="7"/>
      <c r="AE324" s="10"/>
      <c r="AF324" s="10"/>
      <c r="AG324" s="7"/>
      <c r="AH324" s="7"/>
      <c r="AI324" s="10"/>
      <c r="AJ324" s="10"/>
      <c r="AK324" s="7"/>
      <c r="AL324" s="7"/>
      <c r="AM324" s="10"/>
      <c r="AN324" s="10"/>
      <c r="AO324" s="10"/>
      <c r="AP324" s="10"/>
      <c r="AQ324" s="7"/>
      <c r="AR324" s="7"/>
      <c r="AS324" s="7"/>
      <c r="AT324" s="10"/>
      <c r="AU324" s="10"/>
      <c r="AV324" s="7"/>
      <c r="AW324" s="7"/>
      <c r="AX324" s="10"/>
      <c r="AY324" s="10"/>
      <c r="AZ324" s="7"/>
      <c r="BA324" s="7"/>
      <c r="BB324" s="10"/>
      <c r="BC324" s="10"/>
      <c r="BD324" s="10"/>
      <c r="BE324" s="10"/>
      <c r="BF324" s="29"/>
      <c r="BG324" s="10"/>
      <c r="BH324" s="10"/>
      <c r="BI324" s="10"/>
      <c r="BJ324" s="10"/>
      <c r="BK324" s="10"/>
      <c r="BL324" s="10"/>
      <c r="BM324" s="10"/>
    </row>
    <row r="325" spans="1:65" s="1" customFormat="1" x14ac:dyDescent="0.25">
      <c r="A325" s="512" t="s">
        <v>9</v>
      </c>
      <c r="B325" s="512"/>
      <c r="C325" s="512"/>
      <c r="D325" s="54">
        <v>0.03</v>
      </c>
      <c r="E325" s="47">
        <v>0.03</v>
      </c>
      <c r="F325" s="7"/>
      <c r="G325" s="7"/>
      <c r="H325" s="19"/>
      <c r="I325" s="19"/>
      <c r="J325" s="19"/>
      <c r="K325" s="19"/>
      <c r="L325" s="19"/>
      <c r="M325" s="19"/>
      <c r="N325" s="19"/>
      <c r="O325" s="19"/>
      <c r="P325" s="19"/>
      <c r="Q325" s="200">
        <v>0.03</v>
      </c>
      <c r="R325" s="177">
        <v>0.03</v>
      </c>
      <c r="S325" s="200"/>
      <c r="T325" s="472"/>
      <c r="U325" s="7"/>
      <c r="V325" s="7"/>
      <c r="W325" s="19"/>
      <c r="X325" s="19"/>
      <c r="Y325" s="558"/>
      <c r="Z325" s="559"/>
      <c r="AA325" s="559"/>
      <c r="AB325" s="7"/>
      <c r="AC325" s="7"/>
      <c r="AD325" s="7"/>
      <c r="AE325" s="19"/>
      <c r="AF325" s="19"/>
      <c r="AG325" s="7"/>
      <c r="AH325" s="7"/>
      <c r="AI325" s="19"/>
      <c r="AJ325" s="19"/>
      <c r="AK325" s="7"/>
      <c r="AL325" s="7"/>
      <c r="AM325" s="19"/>
      <c r="AN325" s="19"/>
      <c r="AO325" s="19"/>
      <c r="AP325" s="19"/>
      <c r="AQ325" s="7"/>
      <c r="AR325" s="7"/>
      <c r="AS325" s="7"/>
      <c r="AT325" s="19"/>
      <c r="AU325" s="19"/>
      <c r="AV325" s="7"/>
      <c r="AW325" s="7"/>
      <c r="AX325" s="19"/>
      <c r="AY325" s="19"/>
      <c r="AZ325" s="7"/>
      <c r="BA325" s="7"/>
      <c r="BB325" s="19"/>
      <c r="BC325" s="19"/>
      <c r="BD325" s="19"/>
      <c r="BE325" s="19"/>
      <c r="BF325" s="29"/>
      <c r="BG325" s="19"/>
      <c r="BH325" s="19"/>
      <c r="BI325" s="19"/>
      <c r="BJ325" s="19"/>
      <c r="BK325" s="19"/>
      <c r="BL325" s="19"/>
      <c r="BM325" s="19"/>
    </row>
    <row r="326" spans="1:65" s="1" customFormat="1" x14ac:dyDescent="0.25">
      <c r="A326" s="512" t="s">
        <v>6</v>
      </c>
      <c r="B326" s="512"/>
      <c r="C326" s="512"/>
      <c r="D326" s="54">
        <v>10</v>
      </c>
      <c r="E326" s="47">
        <v>10</v>
      </c>
      <c r="F326" s="7"/>
      <c r="G326" s="7"/>
      <c r="H326" s="10"/>
      <c r="I326" s="10"/>
      <c r="J326" s="10"/>
      <c r="K326" s="10"/>
      <c r="L326" s="10"/>
      <c r="M326" s="10"/>
      <c r="N326" s="10"/>
      <c r="O326" s="10"/>
      <c r="P326" s="10"/>
      <c r="Q326" s="7">
        <v>10</v>
      </c>
      <c r="R326" s="20">
        <v>10</v>
      </c>
      <c r="S326" s="7"/>
      <c r="T326" s="399"/>
      <c r="U326" s="7"/>
      <c r="V326" s="7"/>
      <c r="W326" s="10"/>
      <c r="X326" s="10"/>
      <c r="Y326" s="558"/>
      <c r="Z326" s="559"/>
      <c r="AA326" s="559"/>
      <c r="AB326" s="7"/>
      <c r="AC326" s="7"/>
      <c r="AD326" s="7"/>
      <c r="AE326" s="10"/>
      <c r="AF326" s="10"/>
      <c r="AG326" s="7"/>
      <c r="AH326" s="7"/>
      <c r="AI326" s="10"/>
      <c r="AJ326" s="10"/>
      <c r="AK326" s="7"/>
      <c r="AL326" s="7"/>
      <c r="AM326" s="10"/>
      <c r="AN326" s="10"/>
      <c r="AO326" s="10"/>
      <c r="AP326" s="10"/>
      <c r="AQ326" s="7"/>
      <c r="AR326" s="7"/>
      <c r="AS326" s="7"/>
      <c r="AT326" s="10"/>
      <c r="AU326" s="10"/>
      <c r="AV326" s="7"/>
      <c r="AW326" s="7"/>
      <c r="AX326" s="10"/>
      <c r="AY326" s="10"/>
      <c r="AZ326" s="7"/>
      <c r="BA326" s="7"/>
      <c r="BB326" s="10"/>
      <c r="BC326" s="10"/>
      <c r="BD326" s="10"/>
      <c r="BE326" s="10"/>
      <c r="BF326" s="29"/>
      <c r="BG326" s="10"/>
      <c r="BH326" s="10"/>
      <c r="BI326" s="10"/>
      <c r="BJ326" s="10"/>
      <c r="BK326" s="10"/>
      <c r="BL326" s="10"/>
      <c r="BM326" s="10"/>
    </row>
    <row r="327" spans="1:65" ht="15.75" customHeight="1" x14ac:dyDescent="0.3">
      <c r="A327" s="560"/>
      <c r="B327" s="560"/>
      <c r="C327" s="560"/>
      <c r="D327" s="54"/>
      <c r="E327" s="47"/>
      <c r="F327" s="50">
        <v>0.06</v>
      </c>
      <c r="G327" s="51">
        <v>0.02</v>
      </c>
      <c r="H327" s="51">
        <v>9.99</v>
      </c>
      <c r="I327" s="49">
        <v>40</v>
      </c>
      <c r="J327" s="178"/>
      <c r="K327" s="179"/>
      <c r="L327" s="179"/>
      <c r="M327" s="179">
        <v>8</v>
      </c>
      <c r="N327" s="179">
        <v>1.6</v>
      </c>
      <c r="O327" s="179">
        <v>0.9</v>
      </c>
      <c r="P327" s="180">
        <v>0.19</v>
      </c>
      <c r="Q327" s="54"/>
      <c r="R327" s="45"/>
      <c r="S327" s="50">
        <v>0.06</v>
      </c>
      <c r="T327" s="51">
        <v>0.02</v>
      </c>
      <c r="U327" s="51">
        <v>9.99</v>
      </c>
      <c r="V327" s="49">
        <v>40</v>
      </c>
      <c r="W327" s="201"/>
      <c r="X327" s="201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G327" s="178"/>
      <c r="BH327" s="179">
        <v>8</v>
      </c>
      <c r="BI327" s="179">
        <v>1.6</v>
      </c>
      <c r="BJ327" s="179">
        <v>0.9</v>
      </c>
      <c r="BK327" s="180">
        <v>0.19</v>
      </c>
      <c r="BL327" s="179">
        <v>1.3</v>
      </c>
      <c r="BM327" s="180">
        <v>0.28000000000000003</v>
      </c>
    </row>
    <row r="328" spans="1:65" s="77" customFormat="1" ht="17.25" customHeight="1" x14ac:dyDescent="0.25">
      <c r="A328" s="517" t="s">
        <v>338</v>
      </c>
      <c r="B328" s="517"/>
      <c r="C328" s="517"/>
      <c r="D328" s="61"/>
      <c r="E328" s="62">
        <f>SUM(E313+E314+E322+E324)</f>
        <v>315</v>
      </c>
      <c r="F328" s="117">
        <f>SUM(F313:F327)</f>
        <v>9.2100000000000009</v>
      </c>
      <c r="G328" s="117">
        <f t="shared" ref="G328:P328" si="37">SUM(G313:G327)</f>
        <v>9.9699999999999989</v>
      </c>
      <c r="H328" s="117">
        <f t="shared" si="37"/>
        <v>32.29</v>
      </c>
      <c r="I328" s="117">
        <f t="shared" si="37"/>
        <v>250.94</v>
      </c>
      <c r="J328" s="117">
        <f t="shared" si="37"/>
        <v>5.3999999999999999E-2</v>
      </c>
      <c r="K328" s="117">
        <f t="shared" si="37"/>
        <v>0</v>
      </c>
      <c r="L328" s="117">
        <f t="shared" si="37"/>
        <v>0</v>
      </c>
      <c r="M328" s="117">
        <f t="shared" si="37"/>
        <v>40.501999999999995</v>
      </c>
      <c r="N328" s="117">
        <f t="shared" si="37"/>
        <v>135.07</v>
      </c>
      <c r="O328" s="117">
        <f t="shared" si="37"/>
        <v>20</v>
      </c>
      <c r="P328" s="117">
        <f t="shared" si="37"/>
        <v>3.56</v>
      </c>
      <c r="Q328" s="187"/>
      <c r="R328" s="62">
        <f>SUM(R313+R314+R322+R324)</f>
        <v>315</v>
      </c>
      <c r="S328" s="117">
        <f t="shared" ref="S328:BK328" si="38">SUM(S313:S327)</f>
        <v>9.2100000000000009</v>
      </c>
      <c r="T328" s="117">
        <f t="shared" si="38"/>
        <v>9.9699999999999989</v>
      </c>
      <c r="U328" s="117">
        <f t="shared" si="38"/>
        <v>32.29</v>
      </c>
      <c r="V328" s="117">
        <f t="shared" si="38"/>
        <v>250.94</v>
      </c>
      <c r="W328" s="117">
        <f t="shared" si="38"/>
        <v>0</v>
      </c>
      <c r="X328" s="117">
        <f t="shared" si="38"/>
        <v>0</v>
      </c>
      <c r="Y328" s="117">
        <f t="shared" si="38"/>
        <v>0</v>
      </c>
      <c r="Z328" s="117">
        <f t="shared" si="38"/>
        <v>22</v>
      </c>
      <c r="AA328" s="117">
        <f t="shared" si="38"/>
        <v>86</v>
      </c>
      <c r="AB328" s="117">
        <f t="shared" si="38"/>
        <v>5</v>
      </c>
      <c r="AC328" s="117">
        <f t="shared" si="38"/>
        <v>1</v>
      </c>
      <c r="AD328" s="117">
        <f t="shared" si="38"/>
        <v>0</v>
      </c>
      <c r="AE328" s="117">
        <f t="shared" si="38"/>
        <v>0</v>
      </c>
      <c r="AF328" s="117">
        <f t="shared" si="38"/>
        <v>0</v>
      </c>
      <c r="AG328" s="117">
        <f t="shared" si="38"/>
        <v>0</v>
      </c>
      <c r="AH328" s="117">
        <f t="shared" si="38"/>
        <v>0</v>
      </c>
      <c r="AI328" s="117">
        <f t="shared" si="38"/>
        <v>0</v>
      </c>
      <c r="AJ328" s="117">
        <f t="shared" si="38"/>
        <v>0</v>
      </c>
      <c r="AK328" s="117">
        <f t="shared" si="38"/>
        <v>0</v>
      </c>
      <c r="AL328" s="117">
        <f t="shared" si="38"/>
        <v>0</v>
      </c>
      <c r="AM328" s="117">
        <f t="shared" si="38"/>
        <v>0</v>
      </c>
      <c r="AN328" s="117">
        <f t="shared" si="38"/>
        <v>0</v>
      </c>
      <c r="AO328" s="117">
        <f t="shared" si="38"/>
        <v>0</v>
      </c>
      <c r="AP328" s="117">
        <f t="shared" si="38"/>
        <v>0</v>
      </c>
      <c r="AQ328" s="117">
        <f t="shared" si="38"/>
        <v>0</v>
      </c>
      <c r="AR328" s="117">
        <f t="shared" si="38"/>
        <v>0</v>
      </c>
      <c r="AS328" s="117">
        <f t="shared" si="38"/>
        <v>0</v>
      </c>
      <c r="AT328" s="117">
        <f t="shared" si="38"/>
        <v>0</v>
      </c>
      <c r="AU328" s="117">
        <f t="shared" si="38"/>
        <v>0</v>
      </c>
      <c r="AV328" s="117">
        <f t="shared" si="38"/>
        <v>0</v>
      </c>
      <c r="AW328" s="117">
        <f t="shared" si="38"/>
        <v>0</v>
      </c>
      <c r="AX328" s="117">
        <f t="shared" si="38"/>
        <v>0</v>
      </c>
      <c r="AY328" s="117">
        <f t="shared" si="38"/>
        <v>0</v>
      </c>
      <c r="AZ328" s="117">
        <f t="shared" si="38"/>
        <v>0</v>
      </c>
      <c r="BA328" s="117">
        <f t="shared" si="38"/>
        <v>0</v>
      </c>
      <c r="BB328" s="117">
        <f t="shared" si="38"/>
        <v>0</v>
      </c>
      <c r="BC328" s="117">
        <f t="shared" si="38"/>
        <v>0</v>
      </c>
      <c r="BD328" s="117">
        <f t="shared" si="38"/>
        <v>0</v>
      </c>
      <c r="BE328" s="117">
        <f t="shared" si="38"/>
        <v>5.3999999999999999E-2</v>
      </c>
      <c r="BF328" s="117">
        <f t="shared" si="38"/>
        <v>0</v>
      </c>
      <c r="BG328" s="117">
        <f t="shared" si="38"/>
        <v>0</v>
      </c>
      <c r="BH328" s="117">
        <f t="shared" si="38"/>
        <v>40.501999999999995</v>
      </c>
      <c r="BI328" s="117">
        <f t="shared" si="38"/>
        <v>135.07</v>
      </c>
      <c r="BJ328" s="117">
        <f t="shared" si="38"/>
        <v>20</v>
      </c>
      <c r="BK328" s="117">
        <f t="shared" si="38"/>
        <v>3.56</v>
      </c>
    </row>
    <row r="329" spans="1:65" s="81" customFormat="1" ht="16.5" customHeight="1" x14ac:dyDescent="0.25">
      <c r="A329" s="643" t="s">
        <v>189</v>
      </c>
      <c r="B329" s="643"/>
      <c r="C329" s="643"/>
      <c r="D329" s="79"/>
      <c r="E329" s="78">
        <f>SUM(E247+E291+E311+E328)</f>
        <v>1590</v>
      </c>
      <c r="F329" s="78">
        <f t="shared" ref="F329:BK329" si="39">SUM(F247+F291+F311+F328)</f>
        <v>54.26</v>
      </c>
      <c r="G329" s="78">
        <f t="shared" si="39"/>
        <v>46.05</v>
      </c>
      <c r="H329" s="78">
        <f t="shared" si="39"/>
        <v>222.85</v>
      </c>
      <c r="I329" s="78">
        <f t="shared" si="39"/>
        <v>1604.04</v>
      </c>
      <c r="J329" s="78">
        <f t="shared" si="39"/>
        <v>1.196</v>
      </c>
      <c r="K329" s="78">
        <f t="shared" si="39"/>
        <v>36.25</v>
      </c>
      <c r="L329" s="78">
        <f t="shared" si="39"/>
        <v>177.85</v>
      </c>
      <c r="M329" s="78">
        <f t="shared" si="39"/>
        <v>813.27199999999993</v>
      </c>
      <c r="N329" s="78">
        <f t="shared" si="39"/>
        <v>941.18999999999983</v>
      </c>
      <c r="O329" s="78">
        <f t="shared" si="39"/>
        <v>220.72</v>
      </c>
      <c r="P329" s="78">
        <f t="shared" si="39"/>
        <v>14.5</v>
      </c>
      <c r="Q329" s="78">
        <f t="shared" si="39"/>
        <v>656.6</v>
      </c>
      <c r="R329" s="78">
        <f t="shared" si="39"/>
        <v>1955</v>
      </c>
      <c r="S329" s="78">
        <f t="shared" si="39"/>
        <v>65.009999999999991</v>
      </c>
      <c r="T329" s="78">
        <f t="shared" si="39"/>
        <v>55.11</v>
      </c>
      <c r="U329" s="78">
        <f t="shared" si="39"/>
        <v>257.09000000000003</v>
      </c>
      <c r="V329" s="78">
        <f t="shared" si="39"/>
        <v>1903.54</v>
      </c>
      <c r="W329" s="78" t="e">
        <f t="shared" si="39"/>
        <v>#VALUE!</v>
      </c>
      <c r="X329" s="78">
        <f t="shared" si="39"/>
        <v>0</v>
      </c>
      <c r="Y329" s="78">
        <f t="shared" si="39"/>
        <v>0</v>
      </c>
      <c r="Z329" s="78">
        <f t="shared" si="39"/>
        <v>502.7</v>
      </c>
      <c r="AA329" s="78">
        <f t="shared" si="39"/>
        <v>996.5</v>
      </c>
      <c r="AB329" s="78">
        <f t="shared" si="39"/>
        <v>251.20000000000002</v>
      </c>
      <c r="AC329" s="78">
        <f t="shared" si="39"/>
        <v>218.75</v>
      </c>
      <c r="AD329" s="78">
        <f t="shared" si="39"/>
        <v>58.5</v>
      </c>
      <c r="AE329" s="78">
        <f t="shared" si="39"/>
        <v>60.849999999999994</v>
      </c>
      <c r="AF329" s="78">
        <f t="shared" si="39"/>
        <v>185.39999999999998</v>
      </c>
      <c r="AG329" s="78">
        <f t="shared" si="39"/>
        <v>3.4200000000000004</v>
      </c>
      <c r="AH329" s="78">
        <f t="shared" si="39"/>
        <v>30</v>
      </c>
      <c r="AI329" s="78">
        <f t="shared" si="39"/>
        <v>930.2</v>
      </c>
      <c r="AJ329" s="78">
        <f t="shared" si="39"/>
        <v>2.61</v>
      </c>
      <c r="AK329" s="78">
        <f t="shared" si="39"/>
        <v>0.23800000000000002</v>
      </c>
      <c r="AL329" s="78">
        <f t="shared" si="39"/>
        <v>0.1275</v>
      </c>
      <c r="AM329" s="78">
        <f t="shared" si="39"/>
        <v>5.6419999999999995</v>
      </c>
      <c r="AN329" s="78">
        <f t="shared" si="39"/>
        <v>3.6</v>
      </c>
      <c r="AO329" s="78">
        <f t="shared" si="39"/>
        <v>673.5</v>
      </c>
      <c r="AP329" s="78">
        <f t="shared" si="39"/>
        <v>1276</v>
      </c>
      <c r="AQ329" s="78">
        <f t="shared" si="39"/>
        <v>283.60000000000002</v>
      </c>
      <c r="AR329" s="78">
        <f t="shared" si="39"/>
        <v>299.89999999999998</v>
      </c>
      <c r="AS329" s="78">
        <f t="shared" si="39"/>
        <v>47</v>
      </c>
      <c r="AT329" s="78">
        <f t="shared" si="39"/>
        <v>55.7</v>
      </c>
      <c r="AU329" s="78">
        <f t="shared" si="39"/>
        <v>186.4</v>
      </c>
      <c r="AV329" s="78">
        <f t="shared" si="39"/>
        <v>3.1399999999999997</v>
      </c>
      <c r="AW329" s="78">
        <f t="shared" si="39"/>
        <v>34</v>
      </c>
      <c r="AX329" s="78">
        <f t="shared" si="39"/>
        <v>26</v>
      </c>
      <c r="AY329" s="78">
        <f t="shared" si="39"/>
        <v>1.69</v>
      </c>
      <c r="AZ329" s="78">
        <f t="shared" si="39"/>
        <v>0.16200000000000001</v>
      </c>
      <c r="BA329" s="78">
        <f t="shared" si="39"/>
        <v>0.124</v>
      </c>
      <c r="BB329" s="78">
        <f t="shared" si="39"/>
        <v>7.5570000000000004</v>
      </c>
      <c r="BC329" s="78">
        <f t="shared" si="39"/>
        <v>0.21000000000000002</v>
      </c>
      <c r="BD329" s="78">
        <f t="shared" si="39"/>
        <v>0</v>
      </c>
      <c r="BE329" s="78">
        <f t="shared" si="39"/>
        <v>1.5740000000000001</v>
      </c>
      <c r="BF329" s="78">
        <f t="shared" si="39"/>
        <v>41.9</v>
      </c>
      <c r="BG329" s="78">
        <f t="shared" si="39"/>
        <v>200.06</v>
      </c>
      <c r="BH329" s="78">
        <f t="shared" si="39"/>
        <v>931.78199999999993</v>
      </c>
      <c r="BI329" s="78">
        <f t="shared" si="39"/>
        <v>1049.03</v>
      </c>
      <c r="BJ329" s="78">
        <f t="shared" si="39"/>
        <v>257.54999999999995</v>
      </c>
      <c r="BK329" s="78">
        <f t="shared" si="39"/>
        <v>16.249999999999996</v>
      </c>
    </row>
    <row r="330" spans="1:65" ht="15.75" customHeight="1" x14ac:dyDescent="0.25">
      <c r="A330" s="542" t="s">
        <v>36</v>
      </c>
      <c r="B330" s="542"/>
      <c r="C330" s="542"/>
      <c r="D330" s="54"/>
      <c r="E330" s="47"/>
      <c r="F330" s="44"/>
      <c r="G330" s="38"/>
      <c r="H330" s="38"/>
      <c r="I330" s="45"/>
      <c r="J330" s="200"/>
      <c r="K330" s="200"/>
      <c r="L330" s="200"/>
      <c r="M330" s="200"/>
      <c r="N330" s="200"/>
      <c r="O330" s="200"/>
      <c r="P330" s="200"/>
      <c r="Q330" s="44"/>
      <c r="R330" s="47"/>
      <c r="S330" s="50"/>
      <c r="T330" s="51"/>
      <c r="U330" s="51"/>
      <c r="V330" s="49"/>
      <c r="W330" s="632" t="s">
        <v>36</v>
      </c>
      <c r="X330" s="632"/>
      <c r="Y330" s="632"/>
      <c r="Z330" s="38"/>
      <c r="AA330" s="38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38"/>
      <c r="AP330" s="38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E330" s="200"/>
      <c r="BF330" s="200"/>
      <c r="BG330" s="200"/>
      <c r="BH330" s="200"/>
      <c r="BI330" s="200"/>
      <c r="BJ330" s="200"/>
      <c r="BK330" s="200"/>
    </row>
    <row r="331" spans="1:65" ht="15.75" customHeight="1" x14ac:dyDescent="0.25">
      <c r="A331" s="533" t="s">
        <v>13</v>
      </c>
      <c r="B331" s="533"/>
      <c r="C331" s="533"/>
      <c r="D331" s="83"/>
      <c r="E331" s="84"/>
      <c r="F331" s="85"/>
      <c r="G331" s="37"/>
      <c r="H331" s="37"/>
      <c r="I331" s="451"/>
      <c r="J331" s="208"/>
      <c r="K331" s="208"/>
      <c r="L331" s="208"/>
      <c r="M331" s="208"/>
      <c r="N331" s="208"/>
      <c r="O331" s="208"/>
      <c r="P331" s="208"/>
      <c r="Q331" s="44"/>
      <c r="R331" s="47"/>
      <c r="S331" s="44"/>
      <c r="T331" s="38"/>
      <c r="U331" s="38"/>
      <c r="V331" s="47"/>
      <c r="W331" s="511" t="s">
        <v>13</v>
      </c>
      <c r="X331" s="511"/>
      <c r="Y331" s="511"/>
      <c r="Z331" s="37"/>
      <c r="AA331" s="37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E331" s="208"/>
      <c r="BF331" s="208"/>
      <c r="BG331" s="208"/>
      <c r="BH331" s="208"/>
      <c r="BI331" s="208"/>
      <c r="BJ331" s="208"/>
      <c r="BK331" s="208"/>
    </row>
    <row r="332" spans="1:65" ht="15.75" customHeight="1" x14ac:dyDescent="0.25">
      <c r="A332" s="504" t="s">
        <v>82</v>
      </c>
      <c r="B332" s="504"/>
      <c r="C332" s="504"/>
      <c r="D332" s="54"/>
      <c r="E332" s="49"/>
      <c r="F332" s="44"/>
      <c r="G332" s="38"/>
      <c r="H332" s="38"/>
      <c r="I332" s="45"/>
      <c r="J332" s="200"/>
      <c r="K332" s="200"/>
      <c r="L332" s="200"/>
      <c r="M332" s="200"/>
      <c r="N332" s="200"/>
      <c r="O332" s="200"/>
      <c r="P332" s="200"/>
      <c r="Q332" s="44"/>
      <c r="R332" s="49"/>
      <c r="S332" s="44"/>
      <c r="T332" s="38"/>
      <c r="U332" s="38"/>
      <c r="V332" s="47"/>
      <c r="W332" s="511" t="s">
        <v>69</v>
      </c>
      <c r="X332" s="511"/>
      <c r="Y332" s="511"/>
      <c r="Z332" s="38"/>
      <c r="AA332" s="51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51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E332" s="200"/>
      <c r="BF332" s="200"/>
      <c r="BG332" s="200"/>
      <c r="BH332" s="200"/>
      <c r="BI332" s="200"/>
      <c r="BJ332" s="200"/>
      <c r="BK332" s="200"/>
    </row>
    <row r="333" spans="1:65" ht="15.75" customHeight="1" x14ac:dyDescent="0.25">
      <c r="A333" s="504" t="s">
        <v>260</v>
      </c>
      <c r="B333" s="504"/>
      <c r="C333" s="504"/>
      <c r="D333" s="54" t="s">
        <v>74</v>
      </c>
      <c r="E333" s="49">
        <v>158</v>
      </c>
      <c r="F333" s="44"/>
      <c r="G333" s="38"/>
      <c r="H333" s="38"/>
      <c r="I333" s="45"/>
      <c r="J333" s="200"/>
      <c r="K333" s="200"/>
      <c r="L333" s="200"/>
      <c r="M333" s="200"/>
      <c r="N333" s="200"/>
      <c r="O333" s="200"/>
      <c r="P333" s="200"/>
      <c r="Q333" s="44" t="s">
        <v>75</v>
      </c>
      <c r="R333" s="49">
        <v>210</v>
      </c>
      <c r="S333" s="44"/>
      <c r="T333" s="38"/>
      <c r="U333" s="38"/>
      <c r="V333" s="47"/>
      <c r="W333" s="511" t="s">
        <v>131</v>
      </c>
      <c r="X333" s="511"/>
      <c r="Y333" s="511"/>
      <c r="Z333" s="38"/>
      <c r="AA333" s="51" t="s">
        <v>74</v>
      </c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51" t="s">
        <v>75</v>
      </c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E333" s="200"/>
      <c r="BF333" s="200"/>
      <c r="BG333" s="200"/>
      <c r="BH333" s="200"/>
      <c r="BI333" s="200"/>
      <c r="BJ333" s="200"/>
      <c r="BK333" s="200"/>
    </row>
    <row r="334" spans="1:65" ht="15.75" customHeight="1" x14ac:dyDescent="0.25">
      <c r="A334" s="512" t="s">
        <v>261</v>
      </c>
      <c r="B334" s="512"/>
      <c r="C334" s="512"/>
      <c r="D334" s="54">
        <v>33</v>
      </c>
      <c r="E334" s="47">
        <v>33</v>
      </c>
      <c r="F334" s="44"/>
      <c r="G334" s="38"/>
      <c r="H334" s="38"/>
      <c r="I334" s="45"/>
      <c r="J334" s="200"/>
      <c r="K334" s="200"/>
      <c r="L334" s="200"/>
      <c r="M334" s="200"/>
      <c r="N334" s="200"/>
      <c r="O334" s="200"/>
      <c r="P334" s="200"/>
      <c r="Q334" s="44">
        <v>44</v>
      </c>
      <c r="R334" s="47">
        <v>44</v>
      </c>
      <c r="S334" s="44"/>
      <c r="T334" s="38"/>
      <c r="U334" s="38"/>
      <c r="V334" s="47"/>
      <c r="W334" s="513" t="s">
        <v>262</v>
      </c>
      <c r="X334" s="513"/>
      <c r="Y334" s="513"/>
      <c r="Z334" s="38">
        <v>33</v>
      </c>
      <c r="AA334" s="38">
        <v>33</v>
      </c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>
        <v>44</v>
      </c>
      <c r="AP334" s="38">
        <v>44</v>
      </c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E334" s="200"/>
      <c r="BF334" s="200"/>
      <c r="BG334" s="200"/>
      <c r="BH334" s="200"/>
      <c r="BI334" s="200"/>
      <c r="BJ334" s="200"/>
      <c r="BK334" s="200"/>
    </row>
    <row r="335" spans="1:65" ht="15.75" customHeight="1" x14ac:dyDescent="0.25">
      <c r="A335" s="512" t="s">
        <v>25</v>
      </c>
      <c r="B335" s="512"/>
      <c r="C335" s="512"/>
      <c r="D335" s="83">
        <v>75</v>
      </c>
      <c r="E335" s="84">
        <v>75</v>
      </c>
      <c r="F335" s="85"/>
      <c r="G335" s="38"/>
      <c r="H335" s="38"/>
      <c r="I335" s="45"/>
      <c r="J335" s="200"/>
      <c r="K335" s="200"/>
      <c r="L335" s="200"/>
      <c r="M335" s="200"/>
      <c r="N335" s="200"/>
      <c r="O335" s="200"/>
      <c r="P335" s="200"/>
      <c r="Q335" s="85">
        <v>100</v>
      </c>
      <c r="R335" s="84">
        <v>100</v>
      </c>
      <c r="S335" s="85"/>
      <c r="T335" s="38"/>
      <c r="U335" s="38"/>
      <c r="V335" s="47"/>
      <c r="W335" s="513" t="s">
        <v>25</v>
      </c>
      <c r="X335" s="513"/>
      <c r="Y335" s="513"/>
      <c r="Z335" s="37">
        <v>75</v>
      </c>
      <c r="AA335" s="37">
        <v>75</v>
      </c>
      <c r="AB335" s="38"/>
      <c r="AC335" s="38"/>
      <c r="AD335" s="38"/>
      <c r="AE335" s="37"/>
      <c r="AF335" s="38"/>
      <c r="AG335" s="38"/>
      <c r="AH335" s="38"/>
      <c r="AI335" s="37"/>
      <c r="AJ335" s="38"/>
      <c r="AK335" s="38"/>
      <c r="AL335" s="38"/>
      <c r="AM335" s="38"/>
      <c r="AN335" s="38"/>
      <c r="AO335" s="37">
        <v>100</v>
      </c>
      <c r="AP335" s="37">
        <v>100</v>
      </c>
      <c r="AQ335" s="38"/>
      <c r="AR335" s="38"/>
      <c r="AS335" s="38"/>
      <c r="AT335" s="37"/>
      <c r="AU335" s="38"/>
      <c r="AV335" s="38"/>
      <c r="AW335" s="38"/>
      <c r="AX335" s="37"/>
      <c r="AY335" s="38"/>
      <c r="AZ335" s="38"/>
      <c r="BA335" s="38"/>
      <c r="BB335" s="38"/>
      <c r="BC335" s="38"/>
      <c r="BE335" s="200"/>
      <c r="BF335" s="200"/>
      <c r="BG335" s="200"/>
      <c r="BH335" s="200"/>
      <c r="BI335" s="200"/>
      <c r="BJ335" s="200"/>
      <c r="BK335" s="200"/>
    </row>
    <row r="336" spans="1:65" ht="15.75" customHeight="1" x14ac:dyDescent="0.25">
      <c r="A336" s="512" t="s">
        <v>61</v>
      </c>
      <c r="B336" s="512"/>
      <c r="C336" s="512"/>
      <c r="D336" s="54">
        <v>49</v>
      </c>
      <c r="E336" s="47">
        <v>49</v>
      </c>
      <c r="F336" s="44"/>
      <c r="G336" s="38"/>
      <c r="H336" s="38"/>
      <c r="I336" s="45"/>
      <c r="J336" s="200"/>
      <c r="K336" s="200"/>
      <c r="L336" s="200"/>
      <c r="M336" s="200"/>
      <c r="N336" s="200"/>
      <c r="O336" s="200"/>
      <c r="P336" s="200"/>
      <c r="Q336" s="44">
        <v>65</v>
      </c>
      <c r="R336" s="47">
        <v>65</v>
      </c>
      <c r="S336" s="44"/>
      <c r="T336" s="38"/>
      <c r="U336" s="38"/>
      <c r="V336" s="47"/>
      <c r="W336" s="513" t="s">
        <v>61</v>
      </c>
      <c r="X336" s="513"/>
      <c r="Y336" s="513"/>
      <c r="Z336" s="38">
        <v>52</v>
      </c>
      <c r="AA336" s="38">
        <v>52</v>
      </c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>
        <v>70</v>
      </c>
      <c r="AP336" s="38">
        <v>70</v>
      </c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E336" s="200"/>
      <c r="BF336" s="200"/>
      <c r="BG336" s="200"/>
      <c r="BH336" s="200"/>
      <c r="BI336" s="200"/>
      <c r="BJ336" s="200"/>
      <c r="BK336" s="200"/>
    </row>
    <row r="337" spans="1:63" ht="15.75" customHeight="1" x14ac:dyDescent="0.25">
      <c r="A337" s="512" t="s">
        <v>6</v>
      </c>
      <c r="B337" s="512"/>
      <c r="C337" s="512"/>
      <c r="D337" s="54">
        <v>4.5</v>
      </c>
      <c r="E337" s="47">
        <v>4.5</v>
      </c>
      <c r="F337" s="44"/>
      <c r="G337" s="38"/>
      <c r="H337" s="38"/>
      <c r="I337" s="45"/>
      <c r="J337" s="200"/>
      <c r="K337" s="200"/>
      <c r="L337" s="200"/>
      <c r="M337" s="200"/>
      <c r="N337" s="200"/>
      <c r="O337" s="200"/>
      <c r="P337" s="200"/>
      <c r="Q337" s="44">
        <v>6</v>
      </c>
      <c r="R337" s="47">
        <v>6</v>
      </c>
      <c r="S337" s="44"/>
      <c r="T337" s="38"/>
      <c r="U337" s="38"/>
      <c r="V337" s="47"/>
      <c r="W337" s="513" t="s">
        <v>6</v>
      </c>
      <c r="X337" s="513"/>
      <c r="Y337" s="513"/>
      <c r="Z337" s="38">
        <v>4.5</v>
      </c>
      <c r="AA337" s="38">
        <v>4.5</v>
      </c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>
        <v>6</v>
      </c>
      <c r="AP337" s="38">
        <v>6</v>
      </c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E337" s="200"/>
      <c r="BF337" s="200"/>
      <c r="BG337" s="200"/>
      <c r="BH337" s="200"/>
      <c r="BI337" s="200"/>
      <c r="BJ337" s="200"/>
      <c r="BK337" s="200"/>
    </row>
    <row r="338" spans="1:63" ht="15.75" customHeight="1" x14ac:dyDescent="0.25">
      <c r="A338" s="512" t="s">
        <v>28</v>
      </c>
      <c r="B338" s="512"/>
      <c r="C338" s="512"/>
      <c r="D338" s="54">
        <v>8</v>
      </c>
      <c r="E338" s="47">
        <v>8</v>
      </c>
      <c r="F338" s="44"/>
      <c r="G338" s="38"/>
      <c r="H338" s="38"/>
      <c r="I338" s="45"/>
      <c r="J338" s="200"/>
      <c r="K338" s="200"/>
      <c r="L338" s="200"/>
      <c r="M338" s="200"/>
      <c r="N338" s="200"/>
      <c r="O338" s="200"/>
      <c r="P338" s="200"/>
      <c r="Q338" s="44">
        <v>10</v>
      </c>
      <c r="R338" s="47">
        <v>10</v>
      </c>
      <c r="S338" s="44"/>
      <c r="T338" s="38"/>
      <c r="U338" s="38"/>
      <c r="V338" s="47"/>
      <c r="W338" s="513" t="s">
        <v>28</v>
      </c>
      <c r="X338" s="513"/>
      <c r="Y338" s="513"/>
      <c r="Z338" s="38">
        <v>8</v>
      </c>
      <c r="AA338" s="38">
        <v>8</v>
      </c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>
        <v>10</v>
      </c>
      <c r="AP338" s="38">
        <v>10</v>
      </c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E338" s="200"/>
      <c r="BF338" s="200"/>
      <c r="BG338" s="200"/>
      <c r="BH338" s="200"/>
      <c r="BI338" s="200"/>
      <c r="BJ338" s="200"/>
      <c r="BK338" s="200"/>
    </row>
    <row r="339" spans="1:63" ht="15.75" customHeight="1" x14ac:dyDescent="0.3">
      <c r="A339" s="512"/>
      <c r="B339" s="512"/>
      <c r="C339" s="512"/>
      <c r="D339" s="54"/>
      <c r="E339" s="49"/>
      <c r="F339" s="50">
        <v>4.47</v>
      </c>
      <c r="G339" s="51">
        <v>8.4499999999999993</v>
      </c>
      <c r="H339" s="51">
        <v>31.67</v>
      </c>
      <c r="I339" s="213">
        <v>221.68</v>
      </c>
      <c r="J339" s="179"/>
      <c r="K339" s="179"/>
      <c r="L339" s="179">
        <v>20</v>
      </c>
      <c r="M339" s="179">
        <v>54.3</v>
      </c>
      <c r="N339" s="179">
        <v>145.19999999999999</v>
      </c>
      <c r="O339" s="180">
        <v>96.1</v>
      </c>
      <c r="P339" s="180">
        <v>3.12</v>
      </c>
      <c r="Q339" s="48"/>
      <c r="R339" s="49"/>
      <c r="S339" s="50">
        <v>5.96</v>
      </c>
      <c r="T339" s="51">
        <v>10.74</v>
      </c>
      <c r="U339" s="51">
        <v>42.22</v>
      </c>
      <c r="V339" s="49">
        <v>290.83999999999997</v>
      </c>
      <c r="W339" s="513"/>
      <c r="X339" s="513"/>
      <c r="Y339" s="513"/>
      <c r="Z339" s="38"/>
      <c r="AA339" s="38"/>
      <c r="AB339" s="51">
        <v>83.7</v>
      </c>
      <c r="AC339" s="51">
        <v>86.9</v>
      </c>
      <c r="AD339" s="51">
        <v>16.8</v>
      </c>
      <c r="AE339" s="51">
        <v>22.3</v>
      </c>
      <c r="AF339" s="51">
        <v>104.1</v>
      </c>
      <c r="AG339" s="51">
        <v>1.76</v>
      </c>
      <c r="AH339" s="51">
        <v>20</v>
      </c>
      <c r="AI339" s="51">
        <v>15</v>
      </c>
      <c r="AJ339" s="51">
        <v>0.69</v>
      </c>
      <c r="AK339" s="51">
        <v>0.1</v>
      </c>
      <c r="AL339" s="51">
        <v>0.04</v>
      </c>
      <c r="AM339" s="51">
        <v>0.5</v>
      </c>
      <c r="AN339" s="51"/>
      <c r="AO339" s="51"/>
      <c r="AP339" s="51"/>
      <c r="AQ339" s="51">
        <v>84.1</v>
      </c>
      <c r="AR339" s="51">
        <v>92.6</v>
      </c>
      <c r="AS339" s="51">
        <v>17.8</v>
      </c>
      <c r="AT339" s="51">
        <v>23.8</v>
      </c>
      <c r="AU339" s="51">
        <v>110.9</v>
      </c>
      <c r="AV339" s="51">
        <v>1.88</v>
      </c>
      <c r="AW339" s="51">
        <v>20</v>
      </c>
      <c r="AX339" s="51">
        <v>15</v>
      </c>
      <c r="AY339" s="51">
        <v>0.73</v>
      </c>
      <c r="AZ339" s="51">
        <v>0.11</v>
      </c>
      <c r="BA339" s="51">
        <v>0.04</v>
      </c>
      <c r="BB339" s="51">
        <v>0.54</v>
      </c>
      <c r="BC339" s="51"/>
      <c r="BE339" s="178"/>
      <c r="BF339" s="179"/>
      <c r="BG339" s="179">
        <v>20</v>
      </c>
      <c r="BH339" s="179">
        <v>68.400000000000006</v>
      </c>
      <c r="BI339" s="179">
        <v>152.30000000000001</v>
      </c>
      <c r="BJ339" s="180">
        <v>102.1</v>
      </c>
      <c r="BK339" s="180">
        <v>4.1500000000000004</v>
      </c>
    </row>
    <row r="340" spans="1:63" ht="15.75" customHeight="1" x14ac:dyDescent="0.25">
      <c r="A340" s="504" t="s">
        <v>153</v>
      </c>
      <c r="B340" s="504"/>
      <c r="C340" s="504"/>
      <c r="D340" s="54"/>
      <c r="E340" s="49">
        <v>150</v>
      </c>
      <c r="F340" s="44"/>
      <c r="G340" s="38"/>
      <c r="H340" s="38"/>
      <c r="I340" s="45"/>
      <c r="J340" s="200"/>
      <c r="K340" s="200"/>
      <c r="L340" s="200"/>
      <c r="M340" s="200"/>
      <c r="N340" s="200"/>
      <c r="O340" s="200"/>
      <c r="P340" s="200"/>
      <c r="Q340" s="44"/>
      <c r="R340" s="49">
        <v>180</v>
      </c>
      <c r="S340" s="88"/>
      <c r="T340" s="89"/>
      <c r="U340" s="89"/>
      <c r="V340" s="87"/>
      <c r="W340" s="511" t="s">
        <v>72</v>
      </c>
      <c r="X340" s="511"/>
      <c r="Y340" s="511"/>
      <c r="Z340" s="89"/>
      <c r="AA340" s="89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E340" s="200"/>
      <c r="BF340" s="200"/>
      <c r="BG340" s="200"/>
      <c r="BH340" s="200"/>
      <c r="BI340" s="200"/>
      <c r="BJ340" s="200"/>
      <c r="BK340" s="200"/>
    </row>
    <row r="341" spans="1:63" ht="15.75" customHeight="1" x14ac:dyDescent="0.25">
      <c r="A341" s="512" t="s">
        <v>9</v>
      </c>
      <c r="B341" s="512"/>
      <c r="C341" s="512"/>
      <c r="D341" s="54">
        <v>0.2</v>
      </c>
      <c r="E341" s="47">
        <v>0.2</v>
      </c>
      <c r="F341" s="44"/>
      <c r="G341" s="38"/>
      <c r="H341" s="38"/>
      <c r="I341" s="45"/>
      <c r="J341" s="200"/>
      <c r="K341" s="200"/>
      <c r="L341" s="200"/>
      <c r="M341" s="200"/>
      <c r="N341" s="200"/>
      <c r="O341" s="200"/>
      <c r="P341" s="200"/>
      <c r="Q341" s="44">
        <v>0.3</v>
      </c>
      <c r="R341" s="47">
        <v>0.3</v>
      </c>
      <c r="S341" s="88"/>
      <c r="T341" s="89"/>
      <c r="U341" s="89"/>
      <c r="V341" s="87"/>
      <c r="W341" s="511" t="s">
        <v>139</v>
      </c>
      <c r="X341" s="511"/>
      <c r="Y341" s="511"/>
      <c r="Z341" s="38"/>
      <c r="AA341" s="51">
        <v>150</v>
      </c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51">
        <v>180</v>
      </c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E341" s="200"/>
      <c r="BF341" s="200"/>
      <c r="BG341" s="200"/>
      <c r="BH341" s="200"/>
      <c r="BI341" s="200"/>
      <c r="BJ341" s="200"/>
      <c r="BK341" s="200"/>
    </row>
    <row r="342" spans="1:63" ht="15.75" customHeight="1" x14ac:dyDescent="0.25">
      <c r="A342" s="560" t="s">
        <v>6</v>
      </c>
      <c r="B342" s="560"/>
      <c r="C342" s="560"/>
      <c r="D342" s="54">
        <v>7</v>
      </c>
      <c r="E342" s="47">
        <v>7</v>
      </c>
      <c r="F342" s="50"/>
      <c r="G342" s="51"/>
      <c r="H342" s="51"/>
      <c r="I342" s="52"/>
      <c r="J342" s="201"/>
      <c r="K342" s="201"/>
      <c r="L342" s="201"/>
      <c r="M342" s="201"/>
      <c r="N342" s="201"/>
      <c r="O342" s="201"/>
      <c r="P342" s="201"/>
      <c r="Q342" s="44">
        <v>10</v>
      </c>
      <c r="R342" s="47">
        <v>10</v>
      </c>
      <c r="S342" s="50"/>
      <c r="T342" s="51"/>
      <c r="U342" s="51"/>
      <c r="V342" s="49"/>
      <c r="W342" s="513" t="s">
        <v>71</v>
      </c>
      <c r="X342" s="513"/>
      <c r="Y342" s="513"/>
      <c r="Z342" s="38">
        <v>2</v>
      </c>
      <c r="AA342" s="38">
        <v>2</v>
      </c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>
        <v>3</v>
      </c>
      <c r="AP342" s="38">
        <v>3</v>
      </c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E342" s="201"/>
      <c r="BF342" s="201"/>
      <c r="BG342" s="201"/>
      <c r="BH342" s="201"/>
      <c r="BI342" s="201"/>
      <c r="BJ342" s="201"/>
      <c r="BK342" s="201"/>
    </row>
    <row r="343" spans="1:63" ht="15.75" customHeight="1" x14ac:dyDescent="0.25">
      <c r="A343" s="560" t="s">
        <v>61</v>
      </c>
      <c r="B343" s="560"/>
      <c r="C343" s="560"/>
      <c r="D343" s="54">
        <v>130</v>
      </c>
      <c r="E343" s="47">
        <v>130</v>
      </c>
      <c r="F343" s="50"/>
      <c r="G343" s="51"/>
      <c r="H343" s="51"/>
      <c r="I343" s="52"/>
      <c r="J343" s="201"/>
      <c r="K343" s="201"/>
      <c r="L343" s="201"/>
      <c r="M343" s="201"/>
      <c r="N343" s="201"/>
      <c r="O343" s="201"/>
      <c r="P343" s="201"/>
      <c r="Q343" s="44">
        <v>150</v>
      </c>
      <c r="R343" s="47">
        <v>150</v>
      </c>
      <c r="S343" s="50"/>
      <c r="T343" s="51"/>
      <c r="U343" s="51"/>
      <c r="V343" s="49"/>
      <c r="W343" s="513" t="s">
        <v>25</v>
      </c>
      <c r="X343" s="513"/>
      <c r="Y343" s="513"/>
      <c r="Z343" s="38">
        <v>75</v>
      </c>
      <c r="AA343" s="38">
        <v>75</v>
      </c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>
        <v>90</v>
      </c>
      <c r="AP343" s="38">
        <v>90</v>
      </c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E343" s="201"/>
      <c r="BF343" s="201"/>
      <c r="BG343" s="201"/>
      <c r="BH343" s="201"/>
      <c r="BI343" s="201"/>
      <c r="BJ343" s="201"/>
      <c r="BK343" s="201"/>
    </row>
    <row r="344" spans="1:63" ht="15.75" hidden="1" customHeight="1" x14ac:dyDescent="0.3">
      <c r="A344" s="445"/>
      <c r="B344" s="445"/>
      <c r="C344" s="445"/>
      <c r="D344" s="54"/>
      <c r="E344" s="47"/>
      <c r="F344" s="50"/>
      <c r="G344" s="51"/>
      <c r="H344" s="51"/>
      <c r="I344" s="52"/>
      <c r="J344" s="201"/>
      <c r="K344" s="201"/>
      <c r="L344" s="201"/>
      <c r="M344" s="201"/>
      <c r="N344" s="201"/>
      <c r="O344" s="201"/>
      <c r="P344" s="201"/>
      <c r="Q344" s="44"/>
      <c r="R344" s="47"/>
      <c r="S344" s="50"/>
      <c r="T344" s="51"/>
      <c r="U344" s="51"/>
      <c r="V344" s="49"/>
      <c r="W344" s="513" t="s">
        <v>61</v>
      </c>
      <c r="X344" s="513"/>
      <c r="Y344" s="513"/>
      <c r="Z344" s="38">
        <v>90</v>
      </c>
      <c r="AA344" s="38">
        <v>90</v>
      </c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>
        <v>108</v>
      </c>
      <c r="AP344" s="38">
        <v>108</v>
      </c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E344" s="201"/>
      <c r="BF344" s="201"/>
      <c r="BG344" s="201"/>
      <c r="BH344" s="201"/>
      <c r="BI344" s="201"/>
      <c r="BJ344" s="201"/>
      <c r="BK344" s="201"/>
    </row>
    <row r="345" spans="1:63" ht="15.75" hidden="1" customHeight="1" x14ac:dyDescent="0.3">
      <c r="A345" s="445"/>
      <c r="B345" s="445"/>
      <c r="C345" s="445"/>
      <c r="D345" s="54"/>
      <c r="E345" s="47"/>
      <c r="F345" s="50"/>
      <c r="G345" s="51"/>
      <c r="H345" s="51"/>
      <c r="I345" s="52"/>
      <c r="J345" s="201"/>
      <c r="K345" s="201"/>
      <c r="L345" s="201"/>
      <c r="M345" s="201"/>
      <c r="N345" s="201"/>
      <c r="O345" s="201"/>
      <c r="P345" s="201"/>
      <c r="Q345" s="44"/>
      <c r="R345" s="47"/>
      <c r="S345" s="50"/>
      <c r="T345" s="51"/>
      <c r="U345" s="51"/>
      <c r="V345" s="49"/>
      <c r="W345" s="513" t="s">
        <v>27</v>
      </c>
      <c r="X345" s="513"/>
      <c r="Y345" s="513"/>
      <c r="Z345" s="38">
        <v>7</v>
      </c>
      <c r="AA345" s="38">
        <v>7</v>
      </c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>
        <v>10</v>
      </c>
      <c r="AP345" s="38">
        <v>10</v>
      </c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E345" s="201"/>
      <c r="BF345" s="201"/>
      <c r="BG345" s="201"/>
      <c r="BH345" s="201"/>
      <c r="BI345" s="201"/>
      <c r="BJ345" s="201"/>
      <c r="BK345" s="201"/>
    </row>
    <row r="346" spans="1:63" ht="15.75" customHeight="1" x14ac:dyDescent="0.3">
      <c r="A346" s="512"/>
      <c r="B346" s="512"/>
      <c r="C346" s="512"/>
      <c r="D346" s="54"/>
      <c r="E346" s="47"/>
      <c r="F346" s="50">
        <v>0.04</v>
      </c>
      <c r="G346" s="51">
        <v>0.01</v>
      </c>
      <c r="H346" s="51">
        <v>6.99</v>
      </c>
      <c r="I346" s="213">
        <v>28</v>
      </c>
      <c r="J346" s="179"/>
      <c r="K346" s="179"/>
      <c r="L346" s="179">
        <v>8</v>
      </c>
      <c r="M346" s="179">
        <v>1.6</v>
      </c>
      <c r="N346" s="179">
        <v>0.9</v>
      </c>
      <c r="O346" s="180">
        <v>0.19</v>
      </c>
      <c r="P346" s="180"/>
      <c r="Q346" s="48"/>
      <c r="R346" s="49"/>
      <c r="S346" s="50">
        <v>0.06</v>
      </c>
      <c r="T346" s="51">
        <v>0.02</v>
      </c>
      <c r="U346" s="51">
        <v>9.99</v>
      </c>
      <c r="V346" s="49">
        <v>40</v>
      </c>
      <c r="W346" s="513"/>
      <c r="X346" s="513"/>
      <c r="Y346" s="513"/>
      <c r="Z346" s="38"/>
      <c r="AA346" s="38"/>
      <c r="AB346" s="51">
        <v>37.6</v>
      </c>
      <c r="AC346" s="51">
        <v>109.7</v>
      </c>
      <c r="AD346" s="51">
        <v>94.3</v>
      </c>
      <c r="AE346" s="51">
        <v>10.5</v>
      </c>
      <c r="AF346" s="51">
        <v>67.5</v>
      </c>
      <c r="AG346" s="51">
        <v>0.1</v>
      </c>
      <c r="AH346" s="51">
        <v>15</v>
      </c>
      <c r="AI346" s="51">
        <v>8</v>
      </c>
      <c r="AJ346" s="51"/>
      <c r="AK346" s="51">
        <v>0.03</v>
      </c>
      <c r="AL346" s="51">
        <v>0.11</v>
      </c>
      <c r="AM346" s="51">
        <v>0.08</v>
      </c>
      <c r="AN346" s="51">
        <v>0.98</v>
      </c>
      <c r="AO346" s="51"/>
      <c r="AP346" s="51"/>
      <c r="AQ346" s="51">
        <v>45.1</v>
      </c>
      <c r="AR346" s="51">
        <v>131.69999999999999</v>
      </c>
      <c r="AS346" s="51">
        <v>12.6</v>
      </c>
      <c r="AT346" s="51">
        <v>81</v>
      </c>
      <c r="AU346" s="51">
        <v>0.12</v>
      </c>
      <c r="AV346" s="51">
        <v>18</v>
      </c>
      <c r="AW346" s="51">
        <v>9</v>
      </c>
      <c r="AX346" s="51">
        <v>0</v>
      </c>
      <c r="AY346" s="51">
        <v>0.04</v>
      </c>
      <c r="AZ346" s="51">
        <v>0.14000000000000001</v>
      </c>
      <c r="BA346" s="51">
        <v>0.09</v>
      </c>
      <c r="BB346" s="51">
        <v>0.72</v>
      </c>
      <c r="BC346" s="51">
        <v>1.17</v>
      </c>
      <c r="BE346" s="178"/>
      <c r="BF346" s="179"/>
      <c r="BG346" s="179"/>
      <c r="BH346" s="179">
        <v>10</v>
      </c>
      <c r="BI346" s="179">
        <v>2.5</v>
      </c>
      <c r="BJ346" s="179">
        <v>1.3</v>
      </c>
      <c r="BK346" s="180">
        <v>0.28000000000000003</v>
      </c>
    </row>
    <row r="347" spans="1:63" s="1" customFormat="1" x14ac:dyDescent="0.25">
      <c r="A347" s="521" t="s">
        <v>263</v>
      </c>
      <c r="B347" s="522"/>
      <c r="C347" s="523"/>
      <c r="D347" s="17"/>
      <c r="E347" s="6">
        <v>45</v>
      </c>
      <c r="F347" s="9"/>
      <c r="G347" s="10"/>
      <c r="H347" s="10"/>
      <c r="I347" s="18"/>
      <c r="J347" s="10"/>
      <c r="K347" s="10"/>
      <c r="L347" s="10"/>
      <c r="M347" s="10"/>
      <c r="N347" s="10"/>
      <c r="O347" s="10"/>
      <c r="P347" s="10"/>
      <c r="Q347" s="3"/>
      <c r="R347" s="6">
        <v>45</v>
      </c>
      <c r="S347" s="9"/>
      <c r="T347" s="10"/>
      <c r="U347" s="10"/>
      <c r="V347" s="6"/>
      <c r="W347" s="521" t="s">
        <v>136</v>
      </c>
      <c r="X347" s="522"/>
      <c r="Y347" s="523"/>
      <c r="Z347" s="7"/>
      <c r="AA347" s="10">
        <v>45</v>
      </c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7"/>
      <c r="AP347" s="10">
        <v>45</v>
      </c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E347" s="10"/>
      <c r="BF347" s="10"/>
      <c r="BG347" s="10"/>
      <c r="BH347" s="10"/>
      <c r="BI347" s="10"/>
      <c r="BJ347" s="10"/>
      <c r="BK347" s="10"/>
    </row>
    <row r="348" spans="1:63" s="1" customFormat="1" ht="18.75" customHeight="1" x14ac:dyDescent="0.25">
      <c r="A348" s="660" t="s">
        <v>264</v>
      </c>
      <c r="B348" s="661"/>
      <c r="C348" s="662"/>
      <c r="D348" s="17">
        <v>20</v>
      </c>
      <c r="E348" s="6">
        <v>20</v>
      </c>
      <c r="F348" s="9"/>
      <c r="G348" s="10"/>
      <c r="H348" s="10"/>
      <c r="I348" s="18"/>
      <c r="J348" s="10"/>
      <c r="K348" s="10"/>
      <c r="L348" s="10"/>
      <c r="M348" s="10"/>
      <c r="N348" s="10"/>
      <c r="O348" s="10"/>
      <c r="P348" s="10"/>
      <c r="Q348" s="3">
        <v>20</v>
      </c>
      <c r="R348" s="6">
        <v>20</v>
      </c>
      <c r="S348" s="9"/>
      <c r="T348" s="10"/>
      <c r="U348" s="10"/>
      <c r="V348" s="6"/>
      <c r="W348" s="543" t="s">
        <v>137</v>
      </c>
      <c r="X348" s="515"/>
      <c r="Y348" s="516"/>
      <c r="Z348" s="7">
        <v>10.6</v>
      </c>
      <c r="AA348" s="10">
        <v>10</v>
      </c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7">
        <v>10.6</v>
      </c>
      <c r="AP348" s="10">
        <v>10</v>
      </c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E348" s="10"/>
      <c r="BF348" s="10"/>
      <c r="BG348" s="10"/>
      <c r="BH348" s="10"/>
      <c r="BI348" s="10"/>
      <c r="BJ348" s="10"/>
      <c r="BK348" s="10"/>
    </row>
    <row r="349" spans="1:63" ht="18.75" customHeight="1" x14ac:dyDescent="0.25">
      <c r="A349" s="543" t="s">
        <v>10</v>
      </c>
      <c r="B349" s="515"/>
      <c r="C349" s="516"/>
      <c r="D349" s="17">
        <v>25</v>
      </c>
      <c r="E349" s="6">
        <v>25</v>
      </c>
      <c r="F349" s="50"/>
      <c r="G349" s="51"/>
      <c r="H349" s="51"/>
      <c r="I349" s="213"/>
      <c r="J349" s="178"/>
      <c r="K349" s="179"/>
      <c r="L349" s="179"/>
      <c r="M349" s="179"/>
      <c r="N349" s="179"/>
      <c r="O349" s="179"/>
      <c r="P349" s="180"/>
      <c r="Q349" s="17">
        <v>25</v>
      </c>
      <c r="R349" s="6">
        <v>25</v>
      </c>
      <c r="S349" s="201"/>
      <c r="T349" s="201"/>
      <c r="U349" s="201"/>
      <c r="V349" s="201"/>
      <c r="W349" s="498"/>
      <c r="X349" s="498"/>
      <c r="Y349" s="498"/>
      <c r="Z349" s="200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0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457"/>
      <c r="BE349" s="201"/>
      <c r="BF349" s="201"/>
      <c r="BG349" s="201"/>
      <c r="BH349" s="201"/>
      <c r="BI349" s="201"/>
      <c r="BJ349" s="201"/>
      <c r="BK349" s="201"/>
    </row>
    <row r="350" spans="1:63" ht="15.75" customHeight="1" x14ac:dyDescent="0.25">
      <c r="A350" s="504" t="s">
        <v>105</v>
      </c>
      <c r="B350" s="510"/>
      <c r="C350" s="511"/>
      <c r="D350" s="54">
        <v>100</v>
      </c>
      <c r="E350" s="49">
        <v>100</v>
      </c>
      <c r="F350" s="50">
        <v>0.4</v>
      </c>
      <c r="G350" s="51">
        <v>0.4</v>
      </c>
      <c r="H350" s="51">
        <v>9.8000000000000007</v>
      </c>
      <c r="I350" s="52">
        <v>44</v>
      </c>
      <c r="J350" s="178">
        <v>3.3000000000000002E-2</v>
      </c>
      <c r="K350" s="179"/>
      <c r="L350" s="179">
        <v>20</v>
      </c>
      <c r="M350" s="179">
        <v>8.4</v>
      </c>
      <c r="N350" s="179">
        <v>29.4</v>
      </c>
      <c r="O350" s="179">
        <v>5.9</v>
      </c>
      <c r="P350" s="180">
        <v>29.4</v>
      </c>
      <c r="Q350" s="44">
        <v>100</v>
      </c>
      <c r="R350" s="49">
        <v>100</v>
      </c>
      <c r="S350" s="50">
        <v>0.4</v>
      </c>
      <c r="T350" s="51">
        <v>0.4</v>
      </c>
      <c r="U350" s="51">
        <v>9.8000000000000007</v>
      </c>
      <c r="V350" s="49">
        <v>44</v>
      </c>
      <c r="W350" s="511" t="s">
        <v>105</v>
      </c>
      <c r="X350" s="511"/>
      <c r="Y350" s="511"/>
      <c r="Z350" s="38">
        <v>100</v>
      </c>
      <c r="AA350" s="51">
        <v>100</v>
      </c>
      <c r="AB350" s="51">
        <v>26</v>
      </c>
      <c r="AC350" s="51">
        <v>278</v>
      </c>
      <c r="AD350" s="51">
        <v>16</v>
      </c>
      <c r="AE350" s="51">
        <v>9</v>
      </c>
      <c r="AF350" s="51">
        <v>11</v>
      </c>
      <c r="AG350" s="51">
        <v>2.2000000000000002</v>
      </c>
      <c r="AH350" s="51"/>
      <c r="AI350" s="51">
        <v>30</v>
      </c>
      <c r="AJ350" s="51">
        <v>0.2</v>
      </c>
      <c r="AK350" s="51">
        <v>0.03</v>
      </c>
      <c r="AL350" s="51">
        <v>0.02</v>
      </c>
      <c r="AM350" s="51">
        <v>0.3</v>
      </c>
      <c r="AN350" s="51">
        <v>10</v>
      </c>
      <c r="AO350" s="38">
        <v>100</v>
      </c>
      <c r="AP350" s="51">
        <v>100</v>
      </c>
      <c r="AQ350" s="51">
        <v>26</v>
      </c>
      <c r="AR350" s="51">
        <v>278</v>
      </c>
      <c r="AS350" s="51">
        <v>16</v>
      </c>
      <c r="AT350" s="51">
        <v>9</v>
      </c>
      <c r="AU350" s="51">
        <v>11</v>
      </c>
      <c r="AV350" s="51">
        <v>2.2000000000000002</v>
      </c>
      <c r="AW350" s="51"/>
      <c r="AX350" s="51">
        <v>30</v>
      </c>
      <c r="AY350" s="51">
        <v>0.2</v>
      </c>
      <c r="AZ350" s="51">
        <v>0.03</v>
      </c>
      <c r="BA350" s="51">
        <v>0.02</v>
      </c>
      <c r="BB350" s="51">
        <v>0.3</v>
      </c>
      <c r="BC350" s="51">
        <v>10</v>
      </c>
      <c r="BE350" s="178">
        <v>3.3000000000000002E-2</v>
      </c>
      <c r="BF350" s="179"/>
      <c r="BG350" s="179">
        <v>20</v>
      </c>
      <c r="BH350" s="179">
        <v>8.4</v>
      </c>
      <c r="BI350" s="179">
        <v>29.4</v>
      </c>
      <c r="BJ350" s="179">
        <v>5.9</v>
      </c>
      <c r="BK350" s="180">
        <v>29.4</v>
      </c>
    </row>
    <row r="351" spans="1:63" s="1" customFormat="1" x14ac:dyDescent="0.25">
      <c r="A351" s="521"/>
      <c r="B351" s="522"/>
      <c r="C351" s="523"/>
      <c r="D351" s="17"/>
      <c r="E351" s="8"/>
      <c r="F351" s="5">
        <v>4.7300000000000004</v>
      </c>
      <c r="G351" s="5">
        <v>6.88</v>
      </c>
      <c r="H351" s="5">
        <v>14.56</v>
      </c>
      <c r="I351" s="4">
        <v>156</v>
      </c>
      <c r="J351" s="282">
        <v>0.05</v>
      </c>
      <c r="K351" s="4">
        <v>0.1</v>
      </c>
      <c r="L351" s="4">
        <v>20</v>
      </c>
      <c r="M351" s="4">
        <v>10.6</v>
      </c>
      <c r="N351" s="4">
        <v>29.4</v>
      </c>
      <c r="O351" s="4">
        <v>11.3</v>
      </c>
      <c r="P351" s="283">
        <v>0.87</v>
      </c>
      <c r="Q351" s="17"/>
      <c r="R351" s="8"/>
      <c r="S351" s="5">
        <v>4.7300000000000004</v>
      </c>
      <c r="T351" s="5">
        <v>6.88</v>
      </c>
      <c r="U351" s="5">
        <v>14.56</v>
      </c>
      <c r="V351" s="4">
        <v>156</v>
      </c>
      <c r="W351" s="282">
        <v>0.05</v>
      </c>
      <c r="X351" s="4">
        <v>0.1</v>
      </c>
      <c r="Y351" s="4">
        <v>20</v>
      </c>
      <c r="Z351" s="4">
        <v>10.6</v>
      </c>
      <c r="AA351" s="4">
        <v>29.4</v>
      </c>
      <c r="AB351" s="4">
        <v>11.3</v>
      </c>
      <c r="AC351" s="283">
        <v>0.87</v>
      </c>
      <c r="AD351" s="4">
        <v>96.1</v>
      </c>
      <c r="AE351" s="4">
        <v>13.4</v>
      </c>
      <c r="AF351" s="4">
        <v>77.599999999999994</v>
      </c>
      <c r="AG351" s="4">
        <v>0.71</v>
      </c>
      <c r="AH351" s="4">
        <v>46</v>
      </c>
      <c r="AI351" s="4">
        <v>32</v>
      </c>
      <c r="AJ351" s="4">
        <v>0.49</v>
      </c>
      <c r="AK351" s="4">
        <v>0.05</v>
      </c>
      <c r="AL351" s="4">
        <v>0.05</v>
      </c>
      <c r="AM351" s="4">
        <v>0.51</v>
      </c>
      <c r="AN351" s="4">
        <v>7.0000000000000007E-2</v>
      </c>
      <c r="AO351" s="7"/>
      <c r="AP351" s="7"/>
      <c r="AQ351" s="4">
        <v>195.2</v>
      </c>
      <c r="AR351" s="4">
        <v>50.2</v>
      </c>
      <c r="AS351" s="4">
        <v>96.1</v>
      </c>
      <c r="AT351" s="4">
        <v>13.4</v>
      </c>
      <c r="AU351" s="4">
        <v>77.599999999999994</v>
      </c>
      <c r="AV351" s="4">
        <v>0.71</v>
      </c>
      <c r="AW351" s="4">
        <v>46</v>
      </c>
      <c r="AX351" s="4">
        <v>32</v>
      </c>
      <c r="AY351" s="4">
        <v>0.49</v>
      </c>
      <c r="AZ351" s="4">
        <v>0.05</v>
      </c>
      <c r="BA351" s="4">
        <v>0.05</v>
      </c>
      <c r="BB351" s="4">
        <v>0.51</v>
      </c>
      <c r="BC351" s="4">
        <v>7.0000000000000007E-2</v>
      </c>
      <c r="BE351" s="282">
        <v>0.05</v>
      </c>
      <c r="BF351" s="4">
        <v>0.1</v>
      </c>
      <c r="BG351" s="4">
        <v>20</v>
      </c>
      <c r="BH351" s="4">
        <v>10.6</v>
      </c>
      <c r="BI351" s="4">
        <v>29.4</v>
      </c>
      <c r="BJ351" s="4">
        <v>11.3</v>
      </c>
      <c r="BK351" s="283">
        <v>0.87</v>
      </c>
    </row>
    <row r="352" spans="1:63" s="43" customFormat="1" ht="15.75" hidden="1" customHeight="1" x14ac:dyDescent="0.3">
      <c r="A352" s="597" t="s">
        <v>10</v>
      </c>
      <c r="B352" s="545"/>
      <c r="C352" s="598"/>
      <c r="D352" s="54">
        <v>15</v>
      </c>
      <c r="E352" s="49">
        <v>15</v>
      </c>
      <c r="F352" s="50">
        <v>1.19</v>
      </c>
      <c r="G352" s="51">
        <v>0.15</v>
      </c>
      <c r="H352" s="51">
        <v>7.25</v>
      </c>
      <c r="I352" s="52">
        <v>35</v>
      </c>
      <c r="J352" s="201"/>
      <c r="K352" s="201"/>
      <c r="L352" s="201"/>
      <c r="M352" s="201"/>
      <c r="N352" s="201"/>
      <c r="O352" s="201"/>
      <c r="P352" s="201"/>
      <c r="Q352" s="44">
        <v>20</v>
      </c>
      <c r="R352" s="49">
        <v>20</v>
      </c>
      <c r="S352" s="50">
        <v>1.58</v>
      </c>
      <c r="T352" s="51">
        <v>0.2</v>
      </c>
      <c r="U352" s="51">
        <v>9.66</v>
      </c>
      <c r="V352" s="49">
        <v>47</v>
      </c>
      <c r="W352" s="597" t="s">
        <v>10</v>
      </c>
      <c r="X352" s="545"/>
      <c r="Y352" s="598"/>
      <c r="Z352" s="38">
        <v>15</v>
      </c>
      <c r="AA352" s="51">
        <v>15</v>
      </c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38">
        <v>20</v>
      </c>
      <c r="AP352" s="51">
        <v>20</v>
      </c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E352" s="201"/>
      <c r="BF352" s="201"/>
      <c r="BG352" s="201"/>
      <c r="BH352" s="201"/>
      <c r="BI352" s="201"/>
      <c r="BJ352" s="201"/>
      <c r="BK352" s="201"/>
    </row>
    <row r="353" spans="1:63" ht="12.75" hidden="1" customHeight="1" x14ac:dyDescent="0.3">
      <c r="A353" s="504"/>
      <c r="B353" s="504"/>
      <c r="C353" s="504"/>
      <c r="D353" s="54"/>
      <c r="E353" s="49"/>
      <c r="F353" s="44"/>
      <c r="G353" s="38"/>
      <c r="H353" s="38"/>
      <c r="I353" s="45"/>
      <c r="J353" s="200"/>
      <c r="K353" s="200"/>
      <c r="L353" s="200"/>
      <c r="M353" s="200"/>
      <c r="N353" s="200"/>
      <c r="O353" s="200"/>
      <c r="P353" s="200"/>
      <c r="Q353" s="44"/>
      <c r="R353" s="49"/>
      <c r="S353" s="44"/>
      <c r="T353" s="38"/>
      <c r="U353" s="38"/>
      <c r="V353" s="47"/>
      <c r="W353" s="511" t="s">
        <v>14</v>
      </c>
      <c r="X353" s="511"/>
      <c r="Y353" s="511"/>
      <c r="Z353" s="38"/>
      <c r="AA353" s="51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51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E353" s="200"/>
      <c r="BF353" s="200"/>
      <c r="BG353" s="200"/>
      <c r="BH353" s="200"/>
      <c r="BI353" s="200"/>
      <c r="BJ353" s="200"/>
      <c r="BK353" s="200"/>
    </row>
    <row r="354" spans="1:63" ht="12.75" hidden="1" customHeight="1" x14ac:dyDescent="0.3">
      <c r="A354" s="504"/>
      <c r="B354" s="504"/>
      <c r="C354" s="504"/>
      <c r="D354" s="54"/>
      <c r="E354" s="49"/>
      <c r="F354" s="50"/>
      <c r="G354" s="51"/>
      <c r="H354" s="51"/>
      <c r="I354" s="52"/>
      <c r="J354" s="201"/>
      <c r="K354" s="201"/>
      <c r="L354" s="201"/>
      <c r="M354" s="201"/>
      <c r="N354" s="201"/>
      <c r="O354" s="201"/>
      <c r="P354" s="201"/>
      <c r="Q354" s="44"/>
      <c r="R354" s="49"/>
      <c r="S354" s="50"/>
      <c r="T354" s="51"/>
      <c r="U354" s="51"/>
      <c r="V354" s="49"/>
      <c r="W354" s="511" t="s">
        <v>105</v>
      </c>
      <c r="X354" s="511"/>
      <c r="Y354" s="511"/>
      <c r="Z354" s="38">
        <v>100</v>
      </c>
      <c r="AA354" s="51">
        <v>100</v>
      </c>
      <c r="AB354" s="51">
        <v>26</v>
      </c>
      <c r="AC354" s="51">
        <v>278</v>
      </c>
      <c r="AD354" s="51">
        <v>16</v>
      </c>
      <c r="AE354" s="51">
        <v>9</v>
      </c>
      <c r="AF354" s="51">
        <v>11</v>
      </c>
      <c r="AG354" s="51">
        <v>2.2000000000000002</v>
      </c>
      <c r="AH354" s="51"/>
      <c r="AI354" s="51">
        <v>30</v>
      </c>
      <c r="AJ354" s="51">
        <v>0.2</v>
      </c>
      <c r="AK354" s="51">
        <v>0.03</v>
      </c>
      <c r="AL354" s="51">
        <v>0.02</v>
      </c>
      <c r="AM354" s="51">
        <v>0.3</v>
      </c>
      <c r="AN354" s="51">
        <v>10</v>
      </c>
      <c r="AO354" s="38">
        <v>100</v>
      </c>
      <c r="AP354" s="51">
        <v>100</v>
      </c>
      <c r="AQ354" s="51">
        <v>26</v>
      </c>
      <c r="AR354" s="51">
        <v>278</v>
      </c>
      <c r="AS354" s="51">
        <v>16</v>
      </c>
      <c r="AT354" s="51">
        <v>9</v>
      </c>
      <c r="AU354" s="51">
        <v>11</v>
      </c>
      <c r="AV354" s="51">
        <v>2.2000000000000002</v>
      </c>
      <c r="AW354" s="51"/>
      <c r="AX354" s="51">
        <v>30</v>
      </c>
      <c r="AY354" s="51">
        <v>0.2</v>
      </c>
      <c r="AZ354" s="51">
        <v>0.03</v>
      </c>
      <c r="BA354" s="51">
        <v>0.02</v>
      </c>
      <c r="BB354" s="51">
        <v>0.3</v>
      </c>
      <c r="BC354" s="51">
        <v>10</v>
      </c>
      <c r="BE354" s="201"/>
      <c r="BF354" s="201"/>
      <c r="BG354" s="201"/>
      <c r="BH354" s="201"/>
      <c r="BI354" s="201"/>
      <c r="BJ354" s="201"/>
      <c r="BK354" s="201"/>
    </row>
    <row r="355" spans="1:63" s="77" customFormat="1" ht="15.75" customHeight="1" x14ac:dyDescent="0.25">
      <c r="A355" s="517" t="s">
        <v>190</v>
      </c>
      <c r="B355" s="517"/>
      <c r="C355" s="517"/>
      <c r="D355" s="61"/>
      <c r="E355" s="62">
        <f>SUM(E333+E340+E347+E350)</f>
        <v>453</v>
      </c>
      <c r="F355" s="207">
        <f t="shared" ref="F355:O355" si="40">SUM(F339:F351)</f>
        <v>9.64</v>
      </c>
      <c r="G355" s="207">
        <f t="shared" si="40"/>
        <v>15.739999999999998</v>
      </c>
      <c r="H355" s="207">
        <f t="shared" si="40"/>
        <v>63.02000000000001</v>
      </c>
      <c r="I355" s="207">
        <f t="shared" si="40"/>
        <v>449.68</v>
      </c>
      <c r="J355" s="207">
        <f t="shared" si="40"/>
        <v>8.3000000000000004E-2</v>
      </c>
      <c r="K355" s="207">
        <f t="shared" si="40"/>
        <v>0.1</v>
      </c>
      <c r="L355" s="207">
        <f t="shared" si="40"/>
        <v>68</v>
      </c>
      <c r="M355" s="207">
        <f t="shared" si="40"/>
        <v>74.899999999999991</v>
      </c>
      <c r="N355" s="207">
        <f t="shared" si="40"/>
        <v>204.9</v>
      </c>
      <c r="O355" s="207">
        <f t="shared" si="40"/>
        <v>113.49</v>
      </c>
      <c r="P355" s="207">
        <f>SUM(P339:P351)</f>
        <v>33.389999999999993</v>
      </c>
      <c r="Q355" s="192"/>
      <c r="R355" s="62">
        <f>SUM(R333+R340+R347+R350)</f>
        <v>535</v>
      </c>
      <c r="S355" s="207">
        <f t="shared" ref="S355:BK355" si="41">SUM(S339:S351)</f>
        <v>11.15</v>
      </c>
      <c r="T355" s="207">
        <f t="shared" si="41"/>
        <v>18.04</v>
      </c>
      <c r="U355" s="207">
        <f t="shared" si="41"/>
        <v>76.570000000000007</v>
      </c>
      <c r="V355" s="207">
        <f t="shared" si="41"/>
        <v>530.83999999999992</v>
      </c>
      <c r="W355" s="207">
        <f t="shared" si="41"/>
        <v>0.05</v>
      </c>
      <c r="X355" s="207">
        <f t="shared" si="41"/>
        <v>0.1</v>
      </c>
      <c r="Y355" s="207">
        <f t="shared" si="41"/>
        <v>20</v>
      </c>
      <c r="Z355" s="207">
        <f t="shared" si="41"/>
        <v>295.20000000000005</v>
      </c>
      <c r="AA355" s="207">
        <f t="shared" si="41"/>
        <v>508.4</v>
      </c>
      <c r="AB355" s="207">
        <f t="shared" si="41"/>
        <v>158.60000000000002</v>
      </c>
      <c r="AC355" s="207">
        <f t="shared" si="41"/>
        <v>475.47</v>
      </c>
      <c r="AD355" s="207">
        <f t="shared" si="41"/>
        <v>223.2</v>
      </c>
      <c r="AE355" s="207">
        <f t="shared" si="41"/>
        <v>55.199999999999996</v>
      </c>
      <c r="AF355" s="207">
        <f t="shared" si="41"/>
        <v>260.2</v>
      </c>
      <c r="AG355" s="207">
        <f t="shared" si="41"/>
        <v>4.7700000000000005</v>
      </c>
      <c r="AH355" s="207">
        <f t="shared" si="41"/>
        <v>81</v>
      </c>
      <c r="AI355" s="207">
        <f t="shared" si="41"/>
        <v>85</v>
      </c>
      <c r="AJ355" s="207">
        <f t="shared" si="41"/>
        <v>1.38</v>
      </c>
      <c r="AK355" s="207">
        <f t="shared" si="41"/>
        <v>0.21000000000000002</v>
      </c>
      <c r="AL355" s="207">
        <f t="shared" si="41"/>
        <v>0.21999999999999997</v>
      </c>
      <c r="AM355" s="207">
        <f t="shared" si="41"/>
        <v>1.39</v>
      </c>
      <c r="AN355" s="207">
        <f t="shared" si="41"/>
        <v>11.05</v>
      </c>
      <c r="AO355" s="207">
        <f t="shared" si="41"/>
        <v>321.60000000000002</v>
      </c>
      <c r="AP355" s="207">
        <f t="shared" si="41"/>
        <v>546</v>
      </c>
      <c r="AQ355" s="207">
        <f t="shared" si="41"/>
        <v>350.4</v>
      </c>
      <c r="AR355" s="207">
        <f t="shared" si="41"/>
        <v>552.5</v>
      </c>
      <c r="AS355" s="207">
        <f t="shared" si="41"/>
        <v>142.5</v>
      </c>
      <c r="AT355" s="207">
        <f t="shared" si="41"/>
        <v>127.2</v>
      </c>
      <c r="AU355" s="207">
        <f t="shared" si="41"/>
        <v>199.62</v>
      </c>
      <c r="AV355" s="207">
        <f t="shared" si="41"/>
        <v>22.79</v>
      </c>
      <c r="AW355" s="207">
        <f t="shared" si="41"/>
        <v>75</v>
      </c>
      <c r="AX355" s="207">
        <f t="shared" si="41"/>
        <v>77</v>
      </c>
      <c r="AY355" s="207">
        <f t="shared" si="41"/>
        <v>1.46</v>
      </c>
      <c r="AZ355" s="207">
        <f t="shared" si="41"/>
        <v>0.33</v>
      </c>
      <c r="BA355" s="207">
        <f t="shared" si="41"/>
        <v>0.2</v>
      </c>
      <c r="BB355" s="207">
        <f t="shared" si="41"/>
        <v>2.0700000000000003</v>
      </c>
      <c r="BC355" s="207">
        <f t="shared" si="41"/>
        <v>11.24</v>
      </c>
      <c r="BD355" s="207">
        <f t="shared" si="41"/>
        <v>0</v>
      </c>
      <c r="BE355" s="207">
        <f t="shared" si="41"/>
        <v>8.3000000000000004E-2</v>
      </c>
      <c r="BF355" s="207">
        <f t="shared" si="41"/>
        <v>0.1</v>
      </c>
      <c r="BG355" s="207">
        <f t="shared" si="41"/>
        <v>60</v>
      </c>
      <c r="BH355" s="207">
        <f t="shared" si="41"/>
        <v>97.4</v>
      </c>
      <c r="BI355" s="207">
        <f t="shared" si="41"/>
        <v>213.60000000000002</v>
      </c>
      <c r="BJ355" s="207">
        <f t="shared" si="41"/>
        <v>120.6</v>
      </c>
      <c r="BK355" s="207">
        <f t="shared" si="41"/>
        <v>34.699999999999996</v>
      </c>
    </row>
    <row r="356" spans="1:63" ht="15.75" customHeight="1" x14ac:dyDescent="0.25">
      <c r="A356" s="533" t="s">
        <v>16</v>
      </c>
      <c r="B356" s="533"/>
      <c r="C356" s="533"/>
      <c r="D356" s="54"/>
      <c r="E356" s="49"/>
      <c r="F356" s="50"/>
      <c r="G356" s="51"/>
      <c r="H356" s="51"/>
      <c r="I356" s="52"/>
      <c r="J356" s="201"/>
      <c r="K356" s="201"/>
      <c r="L356" s="201"/>
      <c r="M356" s="201"/>
      <c r="N356" s="201"/>
      <c r="O356" s="201"/>
      <c r="P356" s="201"/>
      <c r="Q356" s="44"/>
      <c r="R356" s="47"/>
      <c r="S356" s="50"/>
      <c r="T356" s="51"/>
      <c r="U356" s="51"/>
      <c r="V356" s="49"/>
      <c r="W356" s="511" t="s">
        <v>16</v>
      </c>
      <c r="X356" s="511"/>
      <c r="Y356" s="511"/>
      <c r="Z356" s="38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38"/>
      <c r="AP356" s="38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E356" s="201"/>
      <c r="BF356" s="201"/>
      <c r="BG356" s="201"/>
      <c r="BH356" s="201"/>
      <c r="BI356" s="201"/>
      <c r="BJ356" s="201"/>
      <c r="BK356" s="201"/>
    </row>
    <row r="357" spans="1:63" ht="15.75" customHeight="1" x14ac:dyDescent="0.25">
      <c r="A357" s="504" t="s">
        <v>99</v>
      </c>
      <c r="B357" s="504"/>
      <c r="C357" s="504"/>
      <c r="D357" s="54"/>
      <c r="E357" s="47"/>
      <c r="F357" s="44"/>
      <c r="G357" s="38"/>
      <c r="H357" s="38"/>
      <c r="I357" s="45"/>
      <c r="J357" s="200"/>
      <c r="K357" s="200"/>
      <c r="L357" s="200"/>
      <c r="M357" s="200"/>
      <c r="N357" s="200"/>
      <c r="O357" s="200"/>
      <c r="P357" s="200"/>
      <c r="Q357" s="44"/>
      <c r="R357" s="47"/>
      <c r="S357" s="44"/>
      <c r="T357" s="38"/>
      <c r="U357" s="38"/>
      <c r="V357" s="47"/>
      <c r="W357" s="511" t="s">
        <v>53</v>
      </c>
      <c r="X357" s="511"/>
      <c r="Y357" s="511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E357" s="200"/>
      <c r="BF357" s="200"/>
      <c r="BG357" s="200"/>
      <c r="BH357" s="200"/>
      <c r="BI357" s="200"/>
      <c r="BJ357" s="200"/>
      <c r="BK357" s="200"/>
    </row>
    <row r="358" spans="1:63" ht="15.75" customHeight="1" x14ac:dyDescent="0.25">
      <c r="A358" s="504" t="s">
        <v>265</v>
      </c>
      <c r="B358" s="504"/>
      <c r="C358" s="504"/>
      <c r="D358" s="54"/>
      <c r="E358" s="49">
        <v>150</v>
      </c>
      <c r="F358" s="44"/>
      <c r="G358" s="38"/>
      <c r="H358" s="38"/>
      <c r="I358" s="45"/>
      <c r="J358" s="200"/>
      <c r="K358" s="200"/>
      <c r="L358" s="200"/>
      <c r="M358" s="200"/>
      <c r="N358" s="200"/>
      <c r="O358" s="200"/>
      <c r="P358" s="200"/>
      <c r="Q358" s="44"/>
      <c r="R358" s="49">
        <v>250</v>
      </c>
      <c r="S358" s="44"/>
      <c r="T358" s="38"/>
      <c r="U358" s="38"/>
      <c r="V358" s="47"/>
      <c r="W358" s="511" t="s">
        <v>158</v>
      </c>
      <c r="X358" s="511"/>
      <c r="Y358" s="511"/>
      <c r="Z358" s="38"/>
      <c r="AA358" s="51">
        <v>150</v>
      </c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51">
        <v>250</v>
      </c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E358" s="200"/>
      <c r="BF358" s="200"/>
      <c r="BG358" s="200"/>
      <c r="BH358" s="200"/>
      <c r="BI358" s="200"/>
      <c r="BJ358" s="200"/>
      <c r="BK358" s="200"/>
    </row>
    <row r="359" spans="1:63" ht="15.75" customHeight="1" x14ac:dyDescent="0.25">
      <c r="A359" s="512" t="s">
        <v>63</v>
      </c>
      <c r="B359" s="512"/>
      <c r="C359" s="512"/>
      <c r="D359" s="67" t="s">
        <v>94</v>
      </c>
      <c r="E359" s="47">
        <v>45</v>
      </c>
      <c r="F359" s="44"/>
      <c r="G359" s="38"/>
      <c r="H359" s="38"/>
      <c r="I359" s="45"/>
      <c r="J359" s="200"/>
      <c r="K359" s="200"/>
      <c r="L359" s="200"/>
      <c r="M359" s="200"/>
      <c r="N359" s="200"/>
      <c r="O359" s="200"/>
      <c r="P359" s="200"/>
      <c r="Q359" s="186" t="s">
        <v>266</v>
      </c>
      <c r="R359" s="47">
        <v>70</v>
      </c>
      <c r="S359" s="44"/>
      <c r="T359" s="38"/>
      <c r="U359" s="38"/>
      <c r="V359" s="47"/>
      <c r="W359" s="513" t="s">
        <v>18</v>
      </c>
      <c r="X359" s="513"/>
      <c r="Y359" s="513"/>
      <c r="Z359" s="38">
        <v>7</v>
      </c>
      <c r="AA359" s="38">
        <v>6</v>
      </c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>
        <v>12</v>
      </c>
      <c r="AP359" s="38">
        <v>10</v>
      </c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E359" s="200"/>
      <c r="BF359" s="200"/>
      <c r="BG359" s="200"/>
      <c r="BH359" s="200"/>
      <c r="BI359" s="200"/>
      <c r="BJ359" s="200"/>
      <c r="BK359" s="200"/>
    </row>
    <row r="360" spans="1:63" ht="15.75" customHeight="1" x14ac:dyDescent="0.25">
      <c r="A360" s="512" t="s">
        <v>100</v>
      </c>
      <c r="B360" s="512"/>
      <c r="C360" s="512"/>
      <c r="D360" s="54">
        <v>3</v>
      </c>
      <c r="E360" s="47">
        <v>3</v>
      </c>
      <c r="F360" s="44"/>
      <c r="G360" s="38"/>
      <c r="H360" s="38"/>
      <c r="I360" s="45"/>
      <c r="J360" s="200"/>
      <c r="K360" s="200"/>
      <c r="L360" s="200"/>
      <c r="M360" s="200"/>
      <c r="N360" s="200"/>
      <c r="O360" s="200"/>
      <c r="P360" s="200"/>
      <c r="Q360" s="44">
        <v>5</v>
      </c>
      <c r="R360" s="47">
        <v>5</v>
      </c>
      <c r="S360" s="44"/>
      <c r="T360" s="38"/>
      <c r="U360" s="38"/>
      <c r="V360" s="47"/>
      <c r="W360" s="513" t="s">
        <v>65</v>
      </c>
      <c r="X360" s="513"/>
      <c r="Y360" s="513"/>
      <c r="Z360" s="38">
        <v>9.6</v>
      </c>
      <c r="AA360" s="38">
        <v>7.5</v>
      </c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>
        <v>16</v>
      </c>
      <c r="AP360" s="38">
        <v>12.5</v>
      </c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E360" s="200"/>
      <c r="BF360" s="200"/>
      <c r="BG360" s="200"/>
      <c r="BH360" s="200"/>
      <c r="BI360" s="200"/>
      <c r="BJ360" s="200"/>
      <c r="BK360" s="200"/>
    </row>
    <row r="361" spans="1:63" ht="15.75" customHeight="1" x14ac:dyDescent="0.25">
      <c r="A361" s="512" t="s">
        <v>18</v>
      </c>
      <c r="B361" s="512"/>
      <c r="C361" s="512"/>
      <c r="D361" s="54">
        <v>3.6</v>
      </c>
      <c r="E361" s="47">
        <v>3</v>
      </c>
      <c r="F361" s="44"/>
      <c r="G361" s="38"/>
      <c r="H361" s="38"/>
      <c r="I361" s="45"/>
      <c r="J361" s="200"/>
      <c r="K361" s="200"/>
      <c r="L361" s="200"/>
      <c r="M361" s="200"/>
      <c r="N361" s="200"/>
      <c r="O361" s="200"/>
      <c r="P361" s="200"/>
      <c r="Q361" s="44">
        <v>7</v>
      </c>
      <c r="R361" s="47">
        <v>6</v>
      </c>
      <c r="S361" s="44"/>
      <c r="T361" s="38"/>
      <c r="U361" s="38"/>
      <c r="V361" s="47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E361" s="200"/>
      <c r="BF361" s="200"/>
      <c r="BG361" s="200"/>
      <c r="BH361" s="200"/>
      <c r="BI361" s="200"/>
      <c r="BJ361" s="200"/>
      <c r="BK361" s="200"/>
    </row>
    <row r="362" spans="1:63" ht="15.75" customHeight="1" x14ac:dyDescent="0.25">
      <c r="A362" s="512" t="s">
        <v>65</v>
      </c>
      <c r="B362" s="512"/>
      <c r="C362" s="512"/>
      <c r="D362" s="54">
        <v>7.5</v>
      </c>
      <c r="E362" s="47">
        <v>6</v>
      </c>
      <c r="F362" s="44"/>
      <c r="G362" s="38"/>
      <c r="H362" s="38"/>
      <c r="I362" s="45"/>
      <c r="J362" s="200"/>
      <c r="K362" s="200"/>
      <c r="L362" s="200"/>
      <c r="M362" s="200"/>
      <c r="N362" s="200"/>
      <c r="O362" s="200"/>
      <c r="P362" s="200"/>
      <c r="Q362" s="44">
        <v>12.5</v>
      </c>
      <c r="R362" s="47">
        <v>10</v>
      </c>
      <c r="S362" s="44"/>
      <c r="T362" s="38"/>
      <c r="U362" s="38"/>
      <c r="V362" s="47"/>
      <c r="W362" s="513" t="s">
        <v>159</v>
      </c>
      <c r="X362" s="513"/>
      <c r="Y362" s="513"/>
      <c r="Z362" s="38">
        <v>3</v>
      </c>
      <c r="AA362" s="38">
        <v>3</v>
      </c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>
        <v>5</v>
      </c>
      <c r="AP362" s="38">
        <v>5</v>
      </c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E362" s="200"/>
      <c r="BF362" s="200"/>
      <c r="BG362" s="200"/>
      <c r="BH362" s="200"/>
      <c r="BI362" s="200"/>
      <c r="BJ362" s="200"/>
      <c r="BK362" s="200"/>
    </row>
    <row r="363" spans="1:63" ht="15.75" customHeight="1" x14ac:dyDescent="0.25">
      <c r="A363" s="445" t="s">
        <v>267</v>
      </c>
      <c r="B363" s="453"/>
      <c r="C363" s="453"/>
      <c r="D363" s="54">
        <v>10</v>
      </c>
      <c r="E363" s="47">
        <v>9</v>
      </c>
      <c r="F363" s="44"/>
      <c r="G363" s="38"/>
      <c r="H363" s="38"/>
      <c r="I363" s="45"/>
      <c r="J363" s="200"/>
      <c r="K363" s="200"/>
      <c r="L363" s="200"/>
      <c r="M363" s="200"/>
      <c r="N363" s="200"/>
      <c r="O363" s="200"/>
      <c r="P363" s="200"/>
      <c r="Q363" s="44">
        <v>16.8</v>
      </c>
      <c r="R363" s="47">
        <v>15</v>
      </c>
      <c r="S363" s="44"/>
      <c r="T363" s="38"/>
      <c r="U363" s="38"/>
      <c r="V363" s="47"/>
      <c r="W363" s="453"/>
      <c r="X363" s="453"/>
      <c r="Y363" s="44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E363" s="200"/>
      <c r="BF363" s="200"/>
      <c r="BG363" s="200"/>
      <c r="BH363" s="200"/>
      <c r="BI363" s="200"/>
      <c r="BJ363" s="200"/>
      <c r="BK363" s="200"/>
    </row>
    <row r="364" spans="1:63" ht="15.75" customHeight="1" x14ac:dyDescent="0.25">
      <c r="A364" s="543" t="s">
        <v>19</v>
      </c>
      <c r="B364" s="515"/>
      <c r="C364" s="516"/>
      <c r="D364" s="54">
        <v>3</v>
      </c>
      <c r="E364" s="47">
        <v>3</v>
      </c>
      <c r="F364" s="44"/>
      <c r="G364" s="38"/>
      <c r="H364" s="38"/>
      <c r="I364" s="45"/>
      <c r="J364" s="200"/>
      <c r="K364" s="200"/>
      <c r="L364" s="200"/>
      <c r="M364" s="200"/>
      <c r="N364" s="200"/>
      <c r="O364" s="200"/>
      <c r="P364" s="200"/>
      <c r="Q364" s="44">
        <v>5</v>
      </c>
      <c r="R364" s="47">
        <v>5</v>
      </c>
      <c r="S364" s="44"/>
      <c r="T364" s="38"/>
      <c r="U364" s="38"/>
      <c r="V364" s="47"/>
      <c r="W364" s="513" t="s">
        <v>160</v>
      </c>
      <c r="X364" s="513"/>
      <c r="Y364" s="513"/>
      <c r="Z364" s="38">
        <v>105</v>
      </c>
      <c r="AA364" s="38">
        <v>105</v>
      </c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>
        <v>175</v>
      </c>
      <c r="AP364" s="38">
        <v>175</v>
      </c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E364" s="200"/>
      <c r="BF364" s="200"/>
      <c r="BG364" s="200"/>
      <c r="BH364" s="200"/>
      <c r="BI364" s="200"/>
      <c r="BJ364" s="200"/>
      <c r="BK364" s="200"/>
    </row>
    <row r="365" spans="1:63" ht="15.75" customHeight="1" x14ac:dyDescent="0.25">
      <c r="A365" s="512" t="s">
        <v>268</v>
      </c>
      <c r="B365" s="512"/>
      <c r="C365" s="512"/>
      <c r="D365" s="54">
        <v>112.5</v>
      </c>
      <c r="E365" s="47">
        <v>112.5</v>
      </c>
      <c r="F365" s="44"/>
      <c r="G365" s="38"/>
      <c r="H365" s="38"/>
      <c r="I365" s="45"/>
      <c r="J365" s="200"/>
      <c r="K365" s="200"/>
      <c r="L365" s="200"/>
      <c r="M365" s="200"/>
      <c r="N365" s="200"/>
      <c r="O365" s="200"/>
      <c r="P365" s="200"/>
      <c r="Q365" s="44">
        <v>187.5</v>
      </c>
      <c r="R365" s="47">
        <v>187.5</v>
      </c>
      <c r="S365" s="44"/>
      <c r="T365" s="38"/>
      <c r="U365" s="38"/>
      <c r="V365" s="47"/>
      <c r="W365" s="513"/>
      <c r="X365" s="513"/>
      <c r="Y365" s="513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E365" s="200"/>
      <c r="BF365" s="200"/>
      <c r="BG365" s="200"/>
      <c r="BH365" s="200"/>
      <c r="BI365" s="200"/>
      <c r="BJ365" s="200"/>
      <c r="BK365" s="200"/>
    </row>
    <row r="366" spans="1:63" ht="12.75" hidden="1" customHeight="1" x14ac:dyDescent="0.3">
      <c r="A366" s="504"/>
      <c r="B366" s="504"/>
      <c r="C366" s="504"/>
      <c r="D366" s="54"/>
      <c r="E366" s="47"/>
      <c r="F366" s="50"/>
      <c r="G366" s="51"/>
      <c r="H366" s="51"/>
      <c r="I366" s="52"/>
      <c r="J366" s="201"/>
      <c r="K366" s="201"/>
      <c r="L366" s="201"/>
      <c r="M366" s="201"/>
      <c r="N366" s="201"/>
      <c r="O366" s="201"/>
      <c r="P366" s="201"/>
      <c r="Q366" s="50"/>
      <c r="R366" s="49"/>
      <c r="S366" s="50"/>
      <c r="T366" s="51"/>
      <c r="U366" s="51"/>
      <c r="V366" s="49"/>
      <c r="W366" s="513"/>
      <c r="X366" s="513"/>
      <c r="Y366" s="513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E366" s="201"/>
      <c r="BF366" s="201"/>
      <c r="BG366" s="201"/>
      <c r="BH366" s="201"/>
      <c r="BI366" s="201"/>
      <c r="BJ366" s="201"/>
      <c r="BK366" s="201"/>
    </row>
    <row r="367" spans="1:63" ht="15.75" customHeight="1" x14ac:dyDescent="0.25">
      <c r="A367" s="504"/>
      <c r="B367" s="504"/>
      <c r="C367" s="504"/>
      <c r="D367" s="54"/>
      <c r="E367" s="47"/>
      <c r="F367" s="50">
        <v>1.26</v>
      </c>
      <c r="G367" s="51">
        <v>3.06</v>
      </c>
      <c r="H367" s="51">
        <v>9.9499999999999993</v>
      </c>
      <c r="I367" s="213">
        <v>72.45</v>
      </c>
      <c r="J367" s="178">
        <v>7.5999999999999998E-2</v>
      </c>
      <c r="K367" s="179">
        <v>6.03</v>
      </c>
      <c r="L367" s="179"/>
      <c r="M367" s="179">
        <v>20</v>
      </c>
      <c r="N367" s="179">
        <v>50.6</v>
      </c>
      <c r="O367" s="179">
        <v>21.1</v>
      </c>
      <c r="P367" s="180">
        <v>0.75</v>
      </c>
      <c r="Q367" s="48"/>
      <c r="R367" s="49"/>
      <c r="S367" s="50">
        <v>2.1</v>
      </c>
      <c r="T367" s="51">
        <v>5.1100000000000003</v>
      </c>
      <c r="U367" s="51">
        <v>16.59</v>
      </c>
      <c r="V367" s="284">
        <v>120.75</v>
      </c>
      <c r="W367" s="511"/>
      <c r="X367" s="511"/>
      <c r="Y367" s="511"/>
      <c r="Z367" s="38"/>
      <c r="AA367" s="38"/>
      <c r="AB367" s="51">
        <v>64.5</v>
      </c>
      <c r="AC367" s="51">
        <v>0.85</v>
      </c>
      <c r="AD367" s="51">
        <v>22.8</v>
      </c>
      <c r="AE367" s="51">
        <v>21.15</v>
      </c>
      <c r="AF367" s="51">
        <v>52.2</v>
      </c>
      <c r="AG367" s="51">
        <v>1.21</v>
      </c>
      <c r="AH367" s="51"/>
      <c r="AI367" s="51">
        <v>907.2</v>
      </c>
      <c r="AJ367" s="51">
        <v>1.45</v>
      </c>
      <c r="AK367" s="51">
        <v>0.13600000000000001</v>
      </c>
      <c r="AL367" s="51">
        <v>4.3500000000000004E-2</v>
      </c>
      <c r="AM367" s="51">
        <v>0.68800000000000006</v>
      </c>
      <c r="AN367" s="51">
        <v>3.49</v>
      </c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E367" s="178">
        <v>9.5000000000000001E-2</v>
      </c>
      <c r="BF367" s="179">
        <v>7.54</v>
      </c>
      <c r="BG367" s="179"/>
      <c r="BH367" s="179">
        <v>25</v>
      </c>
      <c r="BI367" s="179">
        <v>63.3</v>
      </c>
      <c r="BJ367" s="179">
        <v>26.4</v>
      </c>
      <c r="BK367" s="180">
        <v>0.93</v>
      </c>
    </row>
    <row r="368" spans="1:63" s="1" customFormat="1" ht="16.5" customHeight="1" x14ac:dyDescent="0.25">
      <c r="A368" s="543" t="s">
        <v>88</v>
      </c>
      <c r="B368" s="515"/>
      <c r="C368" s="516"/>
      <c r="D368" s="24">
        <v>5</v>
      </c>
      <c r="E368" s="6">
        <v>5</v>
      </c>
      <c r="F368" s="9">
        <v>0.14000000000000001</v>
      </c>
      <c r="G368" s="10">
        <v>0.75</v>
      </c>
      <c r="H368" s="10">
        <v>0.16</v>
      </c>
      <c r="I368" s="18">
        <v>10.3</v>
      </c>
      <c r="J368" s="10"/>
      <c r="K368" s="10"/>
      <c r="L368" s="10"/>
      <c r="M368" s="10"/>
      <c r="N368" s="10"/>
      <c r="O368" s="10"/>
      <c r="P368" s="10"/>
      <c r="Q368" s="30">
        <v>5</v>
      </c>
      <c r="R368" s="6">
        <v>5</v>
      </c>
      <c r="S368" s="9">
        <v>0.14000000000000001</v>
      </c>
      <c r="T368" s="10">
        <v>0.75</v>
      </c>
      <c r="U368" s="10">
        <v>0.16</v>
      </c>
      <c r="V368" s="18">
        <v>10.3</v>
      </c>
      <c r="W368" s="543" t="s">
        <v>88</v>
      </c>
      <c r="X368" s="515"/>
      <c r="Y368" s="516"/>
      <c r="Z368" s="7">
        <v>5</v>
      </c>
      <c r="AA368" s="10">
        <v>5</v>
      </c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29"/>
      <c r="AP368" s="10">
        <v>5</v>
      </c>
      <c r="AQ368" s="10"/>
      <c r="AR368" s="10"/>
      <c r="AS368" s="10"/>
      <c r="AT368" s="7"/>
      <c r="AU368" s="10"/>
      <c r="AV368" s="10"/>
      <c r="AW368" s="7"/>
      <c r="AX368" s="7"/>
      <c r="AY368" s="10"/>
      <c r="AZ368" s="10"/>
      <c r="BA368" s="7"/>
      <c r="BB368" s="7"/>
      <c r="BC368" s="7"/>
      <c r="BE368" s="10"/>
      <c r="BF368" s="10"/>
      <c r="BG368" s="10"/>
      <c r="BH368" s="10"/>
      <c r="BI368" s="10"/>
      <c r="BJ368" s="10"/>
      <c r="BK368" s="10"/>
    </row>
    <row r="369" spans="1:63" ht="15.75" customHeight="1" x14ac:dyDescent="0.25">
      <c r="A369" s="597" t="s">
        <v>38</v>
      </c>
      <c r="B369" s="545"/>
      <c r="C369" s="598"/>
      <c r="D369" s="54"/>
      <c r="E369" s="47"/>
      <c r="F369" s="44"/>
      <c r="G369" s="38"/>
      <c r="H369" s="38"/>
      <c r="I369" s="45"/>
      <c r="J369" s="200"/>
      <c r="K369" s="200"/>
      <c r="L369" s="200"/>
      <c r="M369" s="200"/>
      <c r="N369" s="200"/>
      <c r="O369" s="200"/>
      <c r="P369" s="200"/>
      <c r="Q369" s="44"/>
      <c r="R369" s="47"/>
      <c r="S369" s="44"/>
      <c r="T369" s="38"/>
      <c r="U369" s="51"/>
      <c r="V369" s="49"/>
      <c r="W369" s="599" t="s">
        <v>18</v>
      </c>
      <c r="X369" s="600"/>
      <c r="Y369" s="601"/>
      <c r="Z369" s="38">
        <v>7.2</v>
      </c>
      <c r="AA369" s="38">
        <v>6</v>
      </c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>
        <v>12</v>
      </c>
      <c r="AP369" s="38">
        <v>10</v>
      </c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E369" s="200"/>
      <c r="BF369" s="200"/>
      <c r="BG369" s="200"/>
      <c r="BH369" s="200"/>
      <c r="BI369" s="200"/>
      <c r="BJ369" s="200"/>
      <c r="BK369" s="200"/>
    </row>
    <row r="370" spans="1:63" ht="15.75" customHeight="1" x14ac:dyDescent="0.25">
      <c r="A370" s="504" t="s">
        <v>172</v>
      </c>
      <c r="B370" s="510"/>
      <c r="C370" s="511"/>
      <c r="D370" s="54">
        <v>75</v>
      </c>
      <c r="E370" s="49">
        <v>60</v>
      </c>
      <c r="F370" s="44"/>
      <c r="G370" s="38"/>
      <c r="H370" s="38"/>
      <c r="I370" s="45"/>
      <c r="J370" s="200"/>
      <c r="K370" s="200"/>
      <c r="L370" s="200"/>
      <c r="M370" s="200"/>
      <c r="N370" s="200"/>
      <c r="O370" s="200"/>
      <c r="P370" s="200"/>
      <c r="Q370" s="44">
        <v>100</v>
      </c>
      <c r="R370" s="49">
        <v>80</v>
      </c>
      <c r="S370" s="44"/>
      <c r="T370" s="38"/>
      <c r="U370" s="51"/>
      <c r="V370" s="49"/>
      <c r="W370" s="512" t="s">
        <v>20</v>
      </c>
      <c r="X370" s="499"/>
      <c r="Y370" s="513"/>
      <c r="Z370" s="38">
        <v>1.8</v>
      </c>
      <c r="AA370" s="38">
        <v>1.8</v>
      </c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>
        <v>3</v>
      </c>
      <c r="AP370" s="38">
        <v>3</v>
      </c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E370" s="200"/>
      <c r="BF370" s="200"/>
      <c r="BG370" s="200"/>
      <c r="BH370" s="200"/>
      <c r="BI370" s="200"/>
      <c r="BJ370" s="200"/>
      <c r="BK370" s="200"/>
    </row>
    <row r="371" spans="1:63" ht="15.75" customHeight="1" x14ac:dyDescent="0.25">
      <c r="A371" s="512" t="s">
        <v>120</v>
      </c>
      <c r="B371" s="499"/>
      <c r="C371" s="513"/>
      <c r="D371" s="54">
        <v>96</v>
      </c>
      <c r="E371" s="47">
        <v>44</v>
      </c>
      <c r="F371" s="44"/>
      <c r="G371" s="38"/>
      <c r="H371" s="38"/>
      <c r="I371" s="45"/>
      <c r="J371" s="200"/>
      <c r="K371" s="200"/>
      <c r="L371" s="200"/>
      <c r="M371" s="200"/>
      <c r="N371" s="200"/>
      <c r="O371" s="200"/>
      <c r="P371" s="200"/>
      <c r="Q371" s="44">
        <v>127</v>
      </c>
      <c r="R371" s="47">
        <v>59</v>
      </c>
      <c r="S371" s="44"/>
      <c r="T371" s="38"/>
      <c r="U371" s="51"/>
      <c r="V371" s="49"/>
      <c r="W371" s="512" t="s">
        <v>19</v>
      </c>
      <c r="X371" s="499"/>
      <c r="Y371" s="513"/>
      <c r="Z371" s="38">
        <v>3</v>
      </c>
      <c r="AA371" s="38">
        <v>3</v>
      </c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>
        <v>5</v>
      </c>
      <c r="AP371" s="38">
        <v>5</v>
      </c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E371" s="200"/>
      <c r="BF371" s="200"/>
      <c r="BG371" s="200"/>
      <c r="BH371" s="200"/>
      <c r="BI371" s="200"/>
      <c r="BJ371" s="200"/>
      <c r="BK371" s="200"/>
    </row>
    <row r="372" spans="1:63" ht="15.75" customHeight="1" x14ac:dyDescent="0.25">
      <c r="A372" s="512" t="s">
        <v>329</v>
      </c>
      <c r="B372" s="499"/>
      <c r="C372" s="513"/>
      <c r="D372" s="54">
        <v>45</v>
      </c>
      <c r="E372" s="47">
        <v>44</v>
      </c>
      <c r="F372" s="44"/>
      <c r="G372" s="38"/>
      <c r="H372" s="38"/>
      <c r="I372" s="45"/>
      <c r="J372" s="200"/>
      <c r="K372" s="200"/>
      <c r="L372" s="200"/>
      <c r="M372" s="200"/>
      <c r="N372" s="200"/>
      <c r="O372" s="200"/>
      <c r="P372" s="200"/>
      <c r="Q372" s="44">
        <v>60</v>
      </c>
      <c r="R372" s="47">
        <v>59</v>
      </c>
      <c r="S372" s="44"/>
      <c r="T372" s="38"/>
      <c r="U372" s="51"/>
      <c r="V372" s="49"/>
      <c r="W372" s="512" t="s">
        <v>19</v>
      </c>
      <c r="X372" s="499"/>
      <c r="Y372" s="513"/>
      <c r="Z372" s="38">
        <v>3</v>
      </c>
      <c r="AA372" s="38">
        <v>3</v>
      </c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>
        <v>5</v>
      </c>
      <c r="AP372" s="38">
        <v>5</v>
      </c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E372" s="200"/>
      <c r="BF372" s="200"/>
      <c r="BG372" s="200"/>
      <c r="BH372" s="200"/>
      <c r="BI372" s="200"/>
      <c r="BJ372" s="200"/>
      <c r="BK372" s="200"/>
    </row>
    <row r="373" spans="1:63" ht="15.75" customHeight="1" x14ac:dyDescent="0.25">
      <c r="A373" s="512" t="s">
        <v>25</v>
      </c>
      <c r="B373" s="499"/>
      <c r="C373" s="513"/>
      <c r="D373" s="54">
        <v>16</v>
      </c>
      <c r="E373" s="47">
        <v>16</v>
      </c>
      <c r="F373" s="44"/>
      <c r="G373" s="38"/>
      <c r="H373" s="38"/>
      <c r="I373" s="45"/>
      <c r="J373" s="200"/>
      <c r="K373" s="200"/>
      <c r="L373" s="200"/>
      <c r="M373" s="200"/>
      <c r="N373" s="200"/>
      <c r="O373" s="200"/>
      <c r="P373" s="200"/>
      <c r="Q373" s="44">
        <v>21</v>
      </c>
      <c r="R373" s="47">
        <v>21</v>
      </c>
      <c r="S373" s="44"/>
      <c r="T373" s="38"/>
      <c r="U373" s="51"/>
      <c r="V373" s="49"/>
      <c r="W373" s="512" t="s">
        <v>6</v>
      </c>
      <c r="X373" s="499"/>
      <c r="Y373" s="513"/>
      <c r="Z373" s="38">
        <v>1.5</v>
      </c>
      <c r="AA373" s="38">
        <v>1.5</v>
      </c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>
        <v>2.5</v>
      </c>
      <c r="AP373" s="38">
        <v>2.5</v>
      </c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E373" s="200"/>
      <c r="BF373" s="200"/>
      <c r="BG373" s="200"/>
      <c r="BH373" s="200"/>
      <c r="BI373" s="200"/>
      <c r="BJ373" s="200"/>
      <c r="BK373" s="200"/>
    </row>
    <row r="374" spans="1:63" ht="15.75" customHeight="1" x14ac:dyDescent="0.25">
      <c r="A374" s="512" t="s">
        <v>39</v>
      </c>
      <c r="B374" s="499"/>
      <c r="C374" s="513"/>
      <c r="D374" s="54">
        <v>11</v>
      </c>
      <c r="E374" s="47">
        <v>11</v>
      </c>
      <c r="F374" s="44"/>
      <c r="G374" s="38"/>
      <c r="H374" s="38"/>
      <c r="I374" s="45"/>
      <c r="J374" s="200"/>
      <c r="K374" s="200"/>
      <c r="L374" s="200"/>
      <c r="M374" s="200"/>
      <c r="N374" s="200"/>
      <c r="O374" s="200"/>
      <c r="P374" s="200"/>
      <c r="Q374" s="44">
        <v>15</v>
      </c>
      <c r="R374" s="47">
        <v>15</v>
      </c>
      <c r="S374" s="44"/>
      <c r="T374" s="38"/>
      <c r="U374" s="38"/>
      <c r="V374" s="47"/>
      <c r="W374" s="512" t="s">
        <v>143</v>
      </c>
      <c r="X374" s="499"/>
      <c r="Y374" s="513"/>
      <c r="Z374" s="38">
        <v>120</v>
      </c>
      <c r="AA374" s="38">
        <v>120</v>
      </c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>
        <v>200</v>
      </c>
      <c r="AP374" s="38">
        <v>200</v>
      </c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E374" s="200"/>
      <c r="BF374" s="200"/>
      <c r="BG374" s="200"/>
      <c r="BH374" s="200"/>
      <c r="BI374" s="200"/>
      <c r="BJ374" s="200"/>
      <c r="BK374" s="200"/>
    </row>
    <row r="375" spans="1:63" ht="15.75" customHeight="1" x14ac:dyDescent="0.25">
      <c r="A375" s="512" t="s">
        <v>51</v>
      </c>
      <c r="B375" s="499"/>
      <c r="C375" s="513"/>
      <c r="D375" s="95">
        <v>6</v>
      </c>
      <c r="E375" s="47">
        <v>6</v>
      </c>
      <c r="F375" s="44"/>
      <c r="G375" s="38"/>
      <c r="H375" s="38"/>
      <c r="I375" s="45"/>
      <c r="J375" s="200"/>
      <c r="K375" s="200"/>
      <c r="L375" s="200"/>
      <c r="M375" s="200"/>
      <c r="N375" s="200"/>
      <c r="O375" s="200"/>
      <c r="P375" s="200"/>
      <c r="Q375" s="44">
        <v>8</v>
      </c>
      <c r="R375" s="47">
        <v>8</v>
      </c>
      <c r="S375" s="44"/>
      <c r="T375" s="38"/>
      <c r="U375" s="38"/>
      <c r="V375" s="47"/>
      <c r="W375" s="512"/>
      <c r="X375" s="499"/>
      <c r="Y375" s="513"/>
      <c r="Z375" s="38"/>
      <c r="AA375" s="38"/>
      <c r="AB375" s="51">
        <v>73.540000000000006</v>
      </c>
      <c r="AC375" s="51">
        <v>228.9</v>
      </c>
      <c r="AD375" s="51">
        <v>26.55</v>
      </c>
      <c r="AE375" s="51">
        <v>15.75</v>
      </c>
      <c r="AF375" s="51">
        <v>31.95</v>
      </c>
      <c r="AG375" s="51">
        <v>0.71499999999999997</v>
      </c>
      <c r="AH375" s="51"/>
      <c r="AI375" s="51">
        <v>817.05</v>
      </c>
      <c r="AJ375" s="51">
        <v>1.43</v>
      </c>
      <c r="AK375" s="51">
        <v>2.8500000000000001E-2</v>
      </c>
      <c r="AL375" s="51">
        <v>2.5000000000000001E-2</v>
      </c>
      <c r="AM375" s="51">
        <v>0.34900000000000003</v>
      </c>
      <c r="AN375" s="51">
        <v>6.1719999999999997</v>
      </c>
      <c r="AO375" s="51"/>
      <c r="AP375" s="51"/>
      <c r="AQ375" s="51">
        <v>122.5</v>
      </c>
      <c r="AR375" s="51">
        <v>381.5</v>
      </c>
      <c r="AS375" s="51">
        <v>44.25</v>
      </c>
      <c r="AT375" s="51">
        <v>26.25</v>
      </c>
      <c r="AU375" s="51">
        <v>53</v>
      </c>
      <c r="AV375" s="51">
        <v>1.19</v>
      </c>
      <c r="AW375" s="51"/>
      <c r="AX375" s="51">
        <v>1361.75</v>
      </c>
      <c r="AY375" s="51">
        <v>2.39</v>
      </c>
      <c r="AZ375" s="51">
        <v>4.7500000000000001E-2</v>
      </c>
      <c r="BA375" s="51">
        <v>4.2500000000000003E-2</v>
      </c>
      <c r="BB375" s="51">
        <v>0.57999999999999996</v>
      </c>
      <c r="BC375" s="51">
        <v>10.28</v>
      </c>
      <c r="BE375" s="200"/>
      <c r="BF375" s="200"/>
      <c r="BG375" s="200"/>
      <c r="BH375" s="200"/>
      <c r="BI375" s="200"/>
      <c r="BJ375" s="200"/>
      <c r="BK375" s="200"/>
    </row>
    <row r="376" spans="1:63" ht="16.5" customHeight="1" x14ac:dyDescent="0.25">
      <c r="A376" s="512"/>
      <c r="B376" s="499"/>
      <c r="C376" s="513"/>
      <c r="D376" s="54"/>
      <c r="E376" s="49"/>
      <c r="F376" s="50">
        <v>11.66</v>
      </c>
      <c r="G376" s="51">
        <v>2.75</v>
      </c>
      <c r="H376" s="51">
        <v>9.98</v>
      </c>
      <c r="I376" s="213">
        <v>111</v>
      </c>
      <c r="J376" s="9">
        <v>0.06</v>
      </c>
      <c r="K376" s="10">
        <v>0.5</v>
      </c>
      <c r="L376" s="10">
        <v>37</v>
      </c>
      <c r="M376" s="10">
        <v>26.4</v>
      </c>
      <c r="N376" s="10">
        <v>95.4</v>
      </c>
      <c r="O376" s="10">
        <v>15.7</v>
      </c>
      <c r="P376" s="214">
        <v>1.0900000000000001</v>
      </c>
      <c r="Q376" s="54"/>
      <c r="R376" s="47"/>
      <c r="S376" s="50">
        <v>15.64</v>
      </c>
      <c r="T376" s="51">
        <v>3.89</v>
      </c>
      <c r="U376" s="51">
        <v>13.46</v>
      </c>
      <c r="V376" s="49">
        <v>151</v>
      </c>
      <c r="W376" s="504" t="s">
        <v>38</v>
      </c>
      <c r="X376" s="510"/>
      <c r="Y376" s="511"/>
      <c r="Z376" s="38"/>
      <c r="AA376" s="38"/>
      <c r="AB376" s="38"/>
      <c r="AC376" s="51"/>
      <c r="AD376" s="51"/>
      <c r="AE376" s="38"/>
      <c r="AF376" s="38"/>
      <c r="AG376" s="51"/>
      <c r="AH376" s="51"/>
      <c r="AI376" s="38"/>
      <c r="AJ376" s="38"/>
      <c r="AK376" s="51"/>
      <c r="AL376" s="51"/>
      <c r="AM376" s="51"/>
      <c r="AN376" s="51"/>
      <c r="AO376" s="38"/>
      <c r="AP376" s="38"/>
      <c r="AQ376" s="38"/>
      <c r="AR376" s="51"/>
      <c r="AS376" s="51"/>
      <c r="AT376" s="38"/>
      <c r="AU376" s="38"/>
      <c r="AV376" s="51"/>
      <c r="AW376" s="51"/>
      <c r="AX376" s="38"/>
      <c r="AY376" s="38"/>
      <c r="AZ376" s="51"/>
      <c r="BA376" s="51"/>
      <c r="BB376" s="51"/>
      <c r="BC376" s="51"/>
      <c r="BE376" s="178">
        <v>0.08</v>
      </c>
      <c r="BF376" s="179">
        <v>0.67</v>
      </c>
      <c r="BG376" s="179">
        <v>51</v>
      </c>
      <c r="BH376" s="179">
        <v>35.1</v>
      </c>
      <c r="BI376" s="179">
        <v>127.8</v>
      </c>
      <c r="BJ376" s="179">
        <v>21</v>
      </c>
      <c r="BK376" s="180">
        <v>1.47</v>
      </c>
    </row>
    <row r="377" spans="1:63" ht="15.75" customHeight="1" x14ac:dyDescent="0.25">
      <c r="A377" s="554" t="s">
        <v>250</v>
      </c>
      <c r="B377" s="554"/>
      <c r="C377" s="554"/>
      <c r="D377" s="54"/>
      <c r="E377" s="49">
        <v>20</v>
      </c>
      <c r="F377" s="44"/>
      <c r="G377" s="38"/>
      <c r="H377" s="38"/>
      <c r="I377" s="270"/>
      <c r="J377" s="175"/>
      <c r="K377" s="176"/>
      <c r="L377" s="176"/>
      <c r="M377" s="176"/>
      <c r="N377" s="176"/>
      <c r="O377" s="176"/>
      <c r="P377" s="177"/>
      <c r="Q377" s="54"/>
      <c r="R377" s="49">
        <v>40</v>
      </c>
      <c r="S377" s="44"/>
      <c r="T377" s="38"/>
      <c r="U377" s="38"/>
      <c r="V377" s="47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E377" s="175"/>
      <c r="BF377" s="176"/>
      <c r="BG377" s="176"/>
      <c r="BH377" s="176"/>
      <c r="BI377" s="176"/>
      <c r="BJ377" s="176"/>
      <c r="BK377" s="177"/>
    </row>
    <row r="378" spans="1:63" ht="16.5" customHeight="1" x14ac:dyDescent="0.25">
      <c r="A378" s="620" t="s">
        <v>251</v>
      </c>
      <c r="B378" s="620"/>
      <c r="C378" s="620"/>
      <c r="D378" s="54">
        <v>3.75</v>
      </c>
      <c r="E378" s="47">
        <v>3.75</v>
      </c>
      <c r="F378" s="70"/>
      <c r="G378" s="71"/>
      <c r="H378" s="71"/>
      <c r="I378" s="271"/>
      <c r="J378" s="272"/>
      <c r="K378" s="273"/>
      <c r="L378" s="273"/>
      <c r="M378" s="273"/>
      <c r="N378" s="273"/>
      <c r="O378" s="273"/>
      <c r="P378" s="274"/>
      <c r="Q378" s="54">
        <v>7.5</v>
      </c>
      <c r="R378" s="47">
        <v>7.5</v>
      </c>
      <c r="S378" s="70"/>
      <c r="T378" s="71"/>
      <c r="U378" s="71"/>
      <c r="V378" s="97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E378" s="272"/>
      <c r="BF378" s="273"/>
      <c r="BG378" s="273"/>
      <c r="BH378" s="273"/>
      <c r="BI378" s="273"/>
      <c r="BJ378" s="273"/>
      <c r="BK378" s="274"/>
    </row>
    <row r="379" spans="1:63" ht="16.5" customHeight="1" x14ac:dyDescent="0.25">
      <c r="A379" s="620" t="s">
        <v>21</v>
      </c>
      <c r="B379" s="620"/>
      <c r="C379" s="620"/>
      <c r="D379" s="98">
        <v>1.1499999999999999</v>
      </c>
      <c r="E379" s="99">
        <v>1.1499999999999999</v>
      </c>
      <c r="F379" s="70"/>
      <c r="G379" s="71"/>
      <c r="H379" s="71"/>
      <c r="I379" s="271"/>
      <c r="J379" s="272"/>
      <c r="K379" s="273"/>
      <c r="L379" s="273"/>
      <c r="M379" s="273"/>
      <c r="N379" s="273"/>
      <c r="O379" s="273"/>
      <c r="P379" s="274"/>
      <c r="Q379" s="98">
        <v>2.2999999999999998</v>
      </c>
      <c r="R379" s="99">
        <v>2.2999999999999998</v>
      </c>
      <c r="S379" s="70"/>
      <c r="T379" s="71"/>
      <c r="U379" s="71"/>
      <c r="V379" s="97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E379" s="272"/>
      <c r="BF379" s="273"/>
      <c r="BG379" s="273"/>
      <c r="BH379" s="273"/>
      <c r="BI379" s="273"/>
      <c r="BJ379" s="273"/>
      <c r="BK379" s="274"/>
    </row>
    <row r="380" spans="1:63" s="1" customFormat="1" x14ac:dyDescent="0.25">
      <c r="A380" s="543" t="s">
        <v>249</v>
      </c>
      <c r="B380" s="515"/>
      <c r="C380" s="516"/>
      <c r="D380" s="17">
        <v>0.45</v>
      </c>
      <c r="E380" s="6">
        <v>0.45</v>
      </c>
      <c r="F380" s="9"/>
      <c r="G380" s="10"/>
      <c r="H380" s="10"/>
      <c r="I380" s="10"/>
      <c r="J380" s="9"/>
      <c r="K380" s="10"/>
      <c r="L380" s="10"/>
      <c r="M380" s="10"/>
      <c r="N380" s="10"/>
      <c r="O380" s="10"/>
      <c r="P380" s="214"/>
      <c r="Q380" s="17">
        <v>0.9</v>
      </c>
      <c r="R380" s="6">
        <v>0.9</v>
      </c>
      <c r="S380" s="9"/>
      <c r="T380" s="10"/>
      <c r="U380" s="10"/>
      <c r="V380" s="18"/>
      <c r="W380" s="543" t="s">
        <v>132</v>
      </c>
      <c r="X380" s="515"/>
      <c r="Y380" s="516"/>
      <c r="Z380" s="7">
        <v>4</v>
      </c>
      <c r="AA380" s="10">
        <v>4</v>
      </c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7">
        <v>5</v>
      </c>
      <c r="AP380" s="10">
        <v>5</v>
      </c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E380" s="9"/>
      <c r="BF380" s="10"/>
      <c r="BG380" s="10"/>
      <c r="BH380" s="10"/>
      <c r="BI380" s="10"/>
      <c r="BJ380" s="10"/>
      <c r="BK380" s="214"/>
    </row>
    <row r="381" spans="1:63" ht="16.5" customHeight="1" x14ac:dyDescent="0.25">
      <c r="A381" s="564" t="s">
        <v>61</v>
      </c>
      <c r="B381" s="564"/>
      <c r="C381" s="564"/>
      <c r="D381" s="54">
        <v>11.5</v>
      </c>
      <c r="E381" s="47">
        <v>11.5</v>
      </c>
      <c r="F381" s="100"/>
      <c r="G381" s="101"/>
      <c r="H381" s="101"/>
      <c r="I381" s="275"/>
      <c r="J381" s="276"/>
      <c r="K381" s="277"/>
      <c r="L381" s="277"/>
      <c r="M381" s="277"/>
      <c r="N381" s="277"/>
      <c r="O381" s="277"/>
      <c r="P381" s="278"/>
      <c r="Q381" s="54">
        <v>23</v>
      </c>
      <c r="R381" s="47">
        <v>23</v>
      </c>
      <c r="S381" s="100"/>
      <c r="T381" s="101"/>
      <c r="U381" s="101"/>
      <c r="V381" s="103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E381" s="276"/>
      <c r="BF381" s="277"/>
      <c r="BG381" s="277"/>
      <c r="BH381" s="277"/>
      <c r="BI381" s="277"/>
      <c r="BJ381" s="277"/>
      <c r="BK381" s="278"/>
    </row>
    <row r="382" spans="1:63" ht="15.75" customHeight="1" x14ac:dyDescent="0.25">
      <c r="A382" s="565" t="s">
        <v>248</v>
      </c>
      <c r="B382" s="565"/>
      <c r="C382" s="565"/>
      <c r="D382" s="54">
        <v>5.5</v>
      </c>
      <c r="E382" s="47">
        <v>4.5</v>
      </c>
      <c r="F382" s="44"/>
      <c r="G382" s="38"/>
      <c r="H382" s="38"/>
      <c r="I382" s="270"/>
      <c r="J382" s="175"/>
      <c r="K382" s="176"/>
      <c r="L382" s="176"/>
      <c r="M382" s="176"/>
      <c r="N382" s="176"/>
      <c r="O382" s="176"/>
      <c r="P382" s="177"/>
      <c r="Q382" s="54">
        <v>11</v>
      </c>
      <c r="R382" s="47">
        <v>9</v>
      </c>
      <c r="S382" s="44"/>
      <c r="T382" s="38"/>
      <c r="U382" s="51"/>
      <c r="V382" s="51"/>
      <c r="W382" s="453"/>
      <c r="X382" s="93"/>
      <c r="Y382" s="94"/>
      <c r="Z382" s="38"/>
      <c r="AA382" s="38"/>
      <c r="AB382" s="38"/>
      <c r="AC382" s="51"/>
      <c r="AD382" s="51"/>
      <c r="AE382" s="38"/>
      <c r="AF382" s="38"/>
      <c r="AG382" s="51"/>
      <c r="AH382" s="51"/>
      <c r="AI382" s="38"/>
      <c r="AJ382" s="38"/>
      <c r="AK382" s="51"/>
      <c r="AL382" s="51"/>
      <c r="AM382" s="51"/>
      <c r="AN382" s="51"/>
      <c r="AO382" s="38"/>
      <c r="AP382" s="38"/>
      <c r="AQ382" s="38"/>
      <c r="AR382" s="51"/>
      <c r="AS382" s="51"/>
      <c r="AT382" s="38"/>
      <c r="AU382" s="38"/>
      <c r="AV382" s="51"/>
      <c r="AW382" s="51"/>
      <c r="AX382" s="38"/>
      <c r="AY382" s="38"/>
      <c r="AZ382" s="51"/>
      <c r="BA382" s="51"/>
      <c r="BB382" s="51"/>
      <c r="BC382" s="51"/>
      <c r="BE382" s="175"/>
      <c r="BF382" s="176"/>
      <c r="BG382" s="176"/>
      <c r="BH382" s="176"/>
      <c r="BI382" s="176"/>
      <c r="BJ382" s="176"/>
      <c r="BK382" s="177"/>
    </row>
    <row r="383" spans="1:63" ht="15.75" customHeight="1" x14ac:dyDescent="0.25">
      <c r="A383" s="536" t="s">
        <v>7</v>
      </c>
      <c r="B383" s="536"/>
      <c r="C383" s="536"/>
      <c r="D383" s="54">
        <v>0.9</v>
      </c>
      <c r="E383" s="47">
        <v>0.9</v>
      </c>
      <c r="F383" s="50"/>
      <c r="G383" s="51"/>
      <c r="H383" s="51"/>
      <c r="I383" s="213"/>
      <c r="J383" s="178"/>
      <c r="K383" s="179"/>
      <c r="L383" s="179"/>
      <c r="M383" s="179"/>
      <c r="N383" s="179"/>
      <c r="O383" s="179"/>
      <c r="P383" s="180"/>
      <c r="Q383" s="54">
        <v>1.8</v>
      </c>
      <c r="R383" s="47">
        <v>1.8</v>
      </c>
      <c r="S383" s="50"/>
      <c r="T383" s="51"/>
      <c r="U383" s="51"/>
      <c r="V383" s="4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E383" s="178"/>
      <c r="BF383" s="179"/>
      <c r="BG383" s="179"/>
      <c r="BH383" s="179"/>
      <c r="BI383" s="179"/>
      <c r="BJ383" s="179"/>
      <c r="BK383" s="180"/>
    </row>
    <row r="384" spans="1:63" ht="15.75" customHeight="1" x14ac:dyDescent="0.25">
      <c r="A384" s="560"/>
      <c r="B384" s="560"/>
      <c r="C384" s="560"/>
      <c r="D384" s="54"/>
      <c r="E384" s="47"/>
      <c r="F384" s="50">
        <v>0.28999999999999998</v>
      </c>
      <c r="G384" s="51">
        <v>0.9</v>
      </c>
      <c r="H384" s="51">
        <v>1.39</v>
      </c>
      <c r="I384" s="213">
        <v>19.850000000000001</v>
      </c>
      <c r="J384" s="178">
        <v>0.05</v>
      </c>
      <c r="K384" s="179">
        <v>0.47</v>
      </c>
      <c r="L384" s="179">
        <v>6.9</v>
      </c>
      <c r="M384" s="179">
        <v>6.74</v>
      </c>
      <c r="N384" s="179">
        <v>7.6</v>
      </c>
      <c r="O384" s="179">
        <v>2.4</v>
      </c>
      <c r="P384" s="180">
        <v>0.11</v>
      </c>
      <c r="Q384" s="54"/>
      <c r="R384" s="47"/>
      <c r="S384" s="50">
        <v>0.57999999999999996</v>
      </c>
      <c r="T384" s="51">
        <v>1.81</v>
      </c>
      <c r="U384" s="51">
        <v>2.77</v>
      </c>
      <c r="V384" s="52">
        <v>39.700000000000003</v>
      </c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E384" s="178">
        <v>0.1</v>
      </c>
      <c r="BF384" s="179">
        <v>0.93</v>
      </c>
      <c r="BG384" s="179">
        <v>13.8</v>
      </c>
      <c r="BH384" s="179">
        <v>13.48</v>
      </c>
      <c r="BI384" s="179">
        <v>15.19</v>
      </c>
      <c r="BJ384" s="179">
        <v>4.8</v>
      </c>
      <c r="BK384" s="180">
        <v>0.22</v>
      </c>
    </row>
    <row r="385" spans="1:72" s="1" customFormat="1" ht="16.5" customHeight="1" x14ac:dyDescent="0.25">
      <c r="A385" s="521" t="s">
        <v>91</v>
      </c>
      <c r="B385" s="522"/>
      <c r="C385" s="523"/>
      <c r="D385" s="17"/>
      <c r="E385" s="6"/>
      <c r="F385" s="3"/>
      <c r="G385" s="7"/>
      <c r="H385" s="7"/>
      <c r="I385" s="20"/>
      <c r="J385" s="7"/>
      <c r="K385" s="7"/>
      <c r="L385" s="7"/>
      <c r="M385" s="7"/>
      <c r="N385" s="7"/>
      <c r="O385" s="7"/>
      <c r="P385" s="7"/>
      <c r="Q385" s="3"/>
      <c r="R385" s="8"/>
      <c r="S385" s="3"/>
      <c r="T385" s="7"/>
      <c r="U385" s="7"/>
      <c r="V385" s="8"/>
      <c r="W385" s="521" t="s">
        <v>91</v>
      </c>
      <c r="X385" s="522"/>
      <c r="Y385" s="523"/>
      <c r="Z385" s="7"/>
      <c r="AA385" s="10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E385" s="7"/>
      <c r="BF385" s="7"/>
      <c r="BG385" s="7"/>
      <c r="BH385" s="7"/>
      <c r="BI385" s="7"/>
      <c r="BJ385" s="7"/>
      <c r="BK385" s="7"/>
    </row>
    <row r="386" spans="1:72" s="1" customFormat="1" ht="16.5" customHeight="1" x14ac:dyDescent="0.25">
      <c r="A386" s="521" t="s">
        <v>156</v>
      </c>
      <c r="B386" s="522"/>
      <c r="C386" s="523"/>
      <c r="D386" s="17"/>
      <c r="E386" s="6">
        <v>120</v>
      </c>
      <c r="F386" s="3"/>
      <c r="G386" s="7"/>
      <c r="H386" s="7"/>
      <c r="I386" s="20"/>
      <c r="J386" s="7"/>
      <c r="K386" s="7"/>
      <c r="L386" s="7"/>
      <c r="M386" s="7"/>
      <c r="N386" s="7"/>
      <c r="O386" s="7"/>
      <c r="P386" s="7"/>
      <c r="Q386" s="3"/>
      <c r="R386" s="6">
        <v>150</v>
      </c>
      <c r="S386" s="3"/>
      <c r="T386" s="7"/>
      <c r="U386" s="7"/>
      <c r="V386" s="8"/>
      <c r="W386" s="521" t="s">
        <v>156</v>
      </c>
      <c r="X386" s="522"/>
      <c r="Y386" s="523"/>
      <c r="Z386" s="7"/>
      <c r="AA386" s="10">
        <v>120</v>
      </c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10">
        <v>150</v>
      </c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E386" s="7"/>
      <c r="BF386" s="7"/>
      <c r="BG386" s="7"/>
      <c r="BH386" s="7"/>
      <c r="BI386" s="7"/>
      <c r="BJ386" s="7"/>
      <c r="BK386" s="7"/>
    </row>
    <row r="387" spans="1:72" s="1" customFormat="1" ht="16.5" customHeight="1" x14ac:dyDescent="0.25">
      <c r="A387" s="543" t="s">
        <v>50</v>
      </c>
      <c r="B387" s="515"/>
      <c r="C387" s="516"/>
      <c r="D387" s="17">
        <v>50</v>
      </c>
      <c r="E387" s="8">
        <v>48</v>
      </c>
      <c r="F387" s="3"/>
      <c r="G387" s="7"/>
      <c r="H387" s="7"/>
      <c r="I387" s="20"/>
      <c r="J387" s="7"/>
      <c r="K387" s="7"/>
      <c r="L387" s="7"/>
      <c r="M387" s="7"/>
      <c r="N387" s="7"/>
      <c r="O387" s="7"/>
      <c r="P387" s="7"/>
      <c r="Q387" s="3">
        <v>65</v>
      </c>
      <c r="R387" s="8">
        <v>63</v>
      </c>
      <c r="S387" s="3"/>
      <c r="T387" s="7"/>
      <c r="U387" s="7"/>
      <c r="V387" s="8"/>
      <c r="W387" s="543" t="s">
        <v>50</v>
      </c>
      <c r="X387" s="515"/>
      <c r="Y387" s="516"/>
      <c r="Z387" s="7">
        <v>56</v>
      </c>
      <c r="AA387" s="7">
        <v>56</v>
      </c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>
        <v>71</v>
      </c>
      <c r="AP387" s="7">
        <v>71</v>
      </c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E387" s="7"/>
      <c r="BF387" s="7"/>
      <c r="BG387" s="7"/>
      <c r="BH387" s="7"/>
      <c r="BI387" s="7"/>
      <c r="BJ387" s="7"/>
      <c r="BK387" s="7"/>
    </row>
    <row r="388" spans="1:72" s="1" customFormat="1" ht="16.5" customHeight="1" x14ac:dyDescent="0.25">
      <c r="A388" s="543" t="s">
        <v>228</v>
      </c>
      <c r="B388" s="515"/>
      <c r="C388" s="516"/>
      <c r="D388" s="25">
        <v>5</v>
      </c>
      <c r="E388" s="14">
        <v>5</v>
      </c>
      <c r="F388" s="15"/>
      <c r="G388" s="16"/>
      <c r="H388" s="16"/>
      <c r="I388" s="22"/>
      <c r="J388" s="16"/>
      <c r="K388" s="16"/>
      <c r="L388" s="16"/>
      <c r="M388" s="16"/>
      <c r="N388" s="16"/>
      <c r="O388" s="16"/>
      <c r="P388" s="16"/>
      <c r="Q388" s="11">
        <v>5</v>
      </c>
      <c r="R388" s="14">
        <v>5</v>
      </c>
      <c r="S388" s="15"/>
      <c r="T388" s="16"/>
      <c r="U388" s="16"/>
      <c r="V388" s="12"/>
      <c r="W388" s="538" t="s">
        <v>28</v>
      </c>
      <c r="X388" s="539"/>
      <c r="Y388" s="540"/>
      <c r="Z388" s="13">
        <v>5</v>
      </c>
      <c r="AA388" s="13">
        <v>5</v>
      </c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3">
        <v>5</v>
      </c>
      <c r="AP388" s="13">
        <v>5</v>
      </c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E388" s="16"/>
      <c r="BF388" s="16"/>
      <c r="BG388" s="16"/>
      <c r="BH388" s="16"/>
      <c r="BI388" s="16"/>
      <c r="BJ388" s="16"/>
      <c r="BK388" s="16"/>
    </row>
    <row r="389" spans="1:72" s="1" customFormat="1" ht="16.5" customHeight="1" x14ac:dyDescent="0.25">
      <c r="A389" s="521"/>
      <c r="B389" s="522"/>
      <c r="C389" s="523"/>
      <c r="D389" s="54"/>
      <c r="E389" s="49"/>
      <c r="F389" s="50">
        <v>7.15</v>
      </c>
      <c r="G389" s="51">
        <v>4.82</v>
      </c>
      <c r="H389" s="51">
        <v>32</v>
      </c>
      <c r="I389" s="213">
        <v>200</v>
      </c>
      <c r="J389" s="178"/>
      <c r="K389" s="179"/>
      <c r="L389" s="179">
        <v>20</v>
      </c>
      <c r="M389" s="179">
        <v>39.6</v>
      </c>
      <c r="N389" s="179">
        <v>166.5</v>
      </c>
      <c r="O389" s="179">
        <v>22.4</v>
      </c>
      <c r="P389" s="180">
        <v>0.86</v>
      </c>
      <c r="Q389" s="48"/>
      <c r="R389" s="49"/>
      <c r="S389" s="50">
        <v>8.86</v>
      </c>
      <c r="T389" s="51">
        <v>5.98</v>
      </c>
      <c r="U389" s="52">
        <v>39.81</v>
      </c>
      <c r="V389" s="201">
        <v>248</v>
      </c>
      <c r="W389" s="515" t="s">
        <v>21</v>
      </c>
      <c r="X389" s="515"/>
      <c r="Y389" s="516"/>
      <c r="Z389" s="7">
        <v>1.2</v>
      </c>
      <c r="AA389" s="10">
        <v>1.2</v>
      </c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7">
        <v>2.2999999999999998</v>
      </c>
      <c r="AP389" s="10">
        <v>2.2999999999999998</v>
      </c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E389" s="178">
        <v>0.11</v>
      </c>
      <c r="BF389" s="179"/>
      <c r="BG389" s="179">
        <v>20</v>
      </c>
      <c r="BH389" s="179">
        <v>41.1</v>
      </c>
      <c r="BI389" s="179">
        <v>169.7</v>
      </c>
      <c r="BJ389" s="179">
        <v>24.5</v>
      </c>
      <c r="BK389" s="180">
        <v>0.92</v>
      </c>
    </row>
    <row r="390" spans="1:72" s="1" customFormat="1" x14ac:dyDescent="0.25">
      <c r="A390" s="504" t="s">
        <v>138</v>
      </c>
      <c r="B390" s="504"/>
      <c r="C390" s="504"/>
      <c r="D390" s="54"/>
      <c r="E390" s="49">
        <v>150</v>
      </c>
      <c r="F390" s="44"/>
      <c r="G390" s="38"/>
      <c r="H390" s="38"/>
      <c r="I390" s="45"/>
      <c r="J390" s="200"/>
      <c r="K390" s="200"/>
      <c r="L390" s="200"/>
      <c r="M390" s="200"/>
      <c r="N390" s="200"/>
      <c r="O390" s="200"/>
      <c r="P390" s="200"/>
      <c r="Q390" s="48"/>
      <c r="R390" s="49">
        <v>180</v>
      </c>
      <c r="S390" s="44"/>
      <c r="T390" s="38"/>
      <c r="U390" s="38"/>
      <c r="V390" s="47"/>
      <c r="W390" s="504" t="s">
        <v>144</v>
      </c>
      <c r="X390" s="510"/>
      <c r="Y390" s="511"/>
      <c r="Z390" s="38"/>
      <c r="AA390" s="51">
        <v>150</v>
      </c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51"/>
      <c r="AP390" s="51">
        <v>180</v>
      </c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9"/>
      <c r="BE390" s="175"/>
      <c r="BF390" s="176"/>
      <c r="BG390" s="176"/>
      <c r="BH390" s="176"/>
      <c r="BI390" s="176"/>
      <c r="BJ390" s="176"/>
      <c r="BK390" s="177"/>
    </row>
    <row r="391" spans="1:72" s="1" customFormat="1" x14ac:dyDescent="0.25">
      <c r="A391" s="512" t="s">
        <v>96</v>
      </c>
      <c r="B391" s="512"/>
      <c r="C391" s="512"/>
      <c r="D391" s="54">
        <v>18</v>
      </c>
      <c r="E391" s="47">
        <v>18</v>
      </c>
      <c r="F391" s="44"/>
      <c r="G391" s="38"/>
      <c r="H391" s="38"/>
      <c r="I391" s="45"/>
      <c r="J391" s="200"/>
      <c r="K391" s="200"/>
      <c r="L391" s="200"/>
      <c r="M391" s="200"/>
      <c r="N391" s="200"/>
      <c r="O391" s="200"/>
      <c r="P391" s="200"/>
      <c r="Q391" s="54">
        <v>22</v>
      </c>
      <c r="R391" s="47">
        <v>20</v>
      </c>
      <c r="S391" s="44"/>
      <c r="T391" s="38"/>
      <c r="U391" s="38"/>
      <c r="V391" s="47"/>
      <c r="W391" s="512" t="s">
        <v>22</v>
      </c>
      <c r="X391" s="499"/>
      <c r="Y391" s="513"/>
      <c r="Z391" s="38">
        <v>15</v>
      </c>
      <c r="AA391" s="38">
        <v>15</v>
      </c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>
        <v>18</v>
      </c>
      <c r="AP391" s="38">
        <v>18</v>
      </c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9"/>
      <c r="BE391" s="175"/>
      <c r="BF391" s="176"/>
      <c r="BG391" s="176"/>
      <c r="BH391" s="176"/>
      <c r="BI391" s="176"/>
      <c r="BJ391" s="176"/>
      <c r="BK391" s="177"/>
    </row>
    <row r="392" spans="1:72" ht="15.75" customHeight="1" x14ac:dyDescent="0.25">
      <c r="A392" s="512" t="s">
        <v>6</v>
      </c>
      <c r="B392" s="512"/>
      <c r="C392" s="512"/>
      <c r="D392" s="54">
        <v>7.5</v>
      </c>
      <c r="E392" s="47">
        <v>7.5</v>
      </c>
      <c r="F392" s="44"/>
      <c r="G392" s="38"/>
      <c r="H392" s="38"/>
      <c r="I392" s="45"/>
      <c r="J392" s="200"/>
      <c r="K392" s="200"/>
      <c r="L392" s="200"/>
      <c r="M392" s="200"/>
      <c r="N392" s="200"/>
      <c r="O392" s="200"/>
      <c r="P392" s="200"/>
      <c r="Q392" s="54">
        <v>10</v>
      </c>
      <c r="R392" s="47">
        <v>10</v>
      </c>
      <c r="S392" s="44"/>
      <c r="T392" s="38"/>
      <c r="U392" s="38"/>
      <c r="V392" s="47"/>
      <c r="W392" s="512" t="s">
        <v>22</v>
      </c>
      <c r="X392" s="499"/>
      <c r="Y392" s="513"/>
      <c r="Z392" s="38">
        <v>15</v>
      </c>
      <c r="AA392" s="38">
        <v>15</v>
      </c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>
        <v>18</v>
      </c>
      <c r="AP392" s="38">
        <v>18</v>
      </c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E392" s="175"/>
      <c r="BF392" s="176"/>
      <c r="BG392" s="176"/>
      <c r="BH392" s="176"/>
      <c r="BI392" s="176"/>
      <c r="BJ392" s="176"/>
      <c r="BK392" s="177"/>
    </row>
    <row r="393" spans="1:72" ht="15.75" customHeight="1" x14ac:dyDescent="0.25">
      <c r="A393" s="504"/>
      <c r="B393" s="510"/>
      <c r="C393" s="511"/>
      <c r="D393" s="54"/>
      <c r="E393" s="49"/>
      <c r="F393" s="50">
        <v>7.0000000000000007E-2</v>
      </c>
      <c r="G393" s="51">
        <v>0</v>
      </c>
      <c r="H393" s="51">
        <v>16.7</v>
      </c>
      <c r="I393" s="52">
        <v>93.95</v>
      </c>
      <c r="J393" s="201"/>
      <c r="K393" s="201"/>
      <c r="L393" s="201"/>
      <c r="M393" s="201"/>
      <c r="N393" s="201"/>
      <c r="O393" s="201"/>
      <c r="P393" s="201"/>
      <c r="Q393" s="54">
        <v>18</v>
      </c>
      <c r="R393" s="47">
        <v>18</v>
      </c>
      <c r="S393" s="44"/>
      <c r="T393" s="38"/>
      <c r="U393" s="38"/>
      <c r="V393" s="47"/>
      <c r="W393" s="512" t="s">
        <v>6</v>
      </c>
      <c r="X393" s="499"/>
      <c r="Y393" s="513"/>
      <c r="Z393" s="38">
        <v>12</v>
      </c>
      <c r="AA393" s="38">
        <v>12</v>
      </c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>
        <v>15</v>
      </c>
      <c r="AP393" s="38">
        <v>15</v>
      </c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E393" s="175"/>
      <c r="BF393" s="176"/>
      <c r="BG393" s="176"/>
      <c r="BH393" s="176"/>
      <c r="BI393" s="176"/>
      <c r="BJ393" s="176"/>
      <c r="BK393" s="177"/>
    </row>
    <row r="394" spans="1:72" ht="15.75" customHeight="1" x14ac:dyDescent="0.25">
      <c r="A394" s="504" t="s">
        <v>10</v>
      </c>
      <c r="B394" s="504"/>
      <c r="C394" s="504"/>
      <c r="D394" s="54">
        <v>25</v>
      </c>
      <c r="E394" s="49">
        <v>25</v>
      </c>
      <c r="F394" s="50">
        <v>1.98</v>
      </c>
      <c r="G394" s="51">
        <v>0.25</v>
      </c>
      <c r="H394" s="51">
        <v>12.08</v>
      </c>
      <c r="I394" s="213">
        <v>58.3</v>
      </c>
      <c r="J394" s="178">
        <v>4.4999999999999998E-2</v>
      </c>
      <c r="K394" s="179"/>
      <c r="L394" s="179"/>
      <c r="M394" s="179">
        <v>10</v>
      </c>
      <c r="N394" s="179">
        <v>46.8</v>
      </c>
      <c r="O394" s="179">
        <v>13.2</v>
      </c>
      <c r="P394" s="180">
        <v>1.07</v>
      </c>
      <c r="Q394" s="54">
        <v>30</v>
      </c>
      <c r="R394" s="49">
        <v>30</v>
      </c>
      <c r="S394" s="50">
        <v>2.37</v>
      </c>
      <c r="T394" s="51">
        <v>0.3</v>
      </c>
      <c r="U394" s="51">
        <v>14.49</v>
      </c>
      <c r="V394" s="49">
        <v>70</v>
      </c>
      <c r="W394" s="511" t="s">
        <v>10</v>
      </c>
      <c r="X394" s="511"/>
      <c r="Y394" s="511"/>
      <c r="Z394" s="38">
        <v>30</v>
      </c>
      <c r="AA394" s="51">
        <v>30</v>
      </c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38">
        <v>40</v>
      </c>
      <c r="AP394" s="51">
        <v>40</v>
      </c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E394" s="178">
        <v>5.3999999999999999E-2</v>
      </c>
      <c r="BF394" s="179"/>
      <c r="BG394" s="179"/>
      <c r="BH394" s="179">
        <v>10.5</v>
      </c>
      <c r="BI394" s="179">
        <v>47.4</v>
      </c>
      <c r="BJ394" s="179">
        <v>14.1</v>
      </c>
      <c r="BK394" s="180">
        <v>1.17</v>
      </c>
    </row>
    <row r="395" spans="1:72" ht="15.75" customHeight="1" x14ac:dyDescent="0.25">
      <c r="A395" s="504" t="s">
        <v>23</v>
      </c>
      <c r="B395" s="504"/>
      <c r="C395" s="504"/>
      <c r="D395" s="200">
        <v>30</v>
      </c>
      <c r="E395" s="201">
        <v>30</v>
      </c>
      <c r="F395" s="201">
        <v>2.64</v>
      </c>
      <c r="G395" s="201">
        <v>0.48</v>
      </c>
      <c r="H395" s="201">
        <v>13.36</v>
      </c>
      <c r="I395" s="201">
        <v>70</v>
      </c>
      <c r="J395" s="201">
        <v>5.3999999999999999E-2</v>
      </c>
      <c r="K395" s="201"/>
      <c r="L395" s="201"/>
      <c r="M395" s="201">
        <v>10.5</v>
      </c>
      <c r="N395" s="201">
        <v>47.4</v>
      </c>
      <c r="O395" s="201">
        <v>14.1</v>
      </c>
      <c r="P395" s="201">
        <v>1.17</v>
      </c>
      <c r="Q395" s="200">
        <v>40</v>
      </c>
      <c r="R395" s="201">
        <v>40</v>
      </c>
      <c r="S395" s="201">
        <v>2.98</v>
      </c>
      <c r="T395" s="201">
        <v>0.6</v>
      </c>
      <c r="U395" s="201">
        <v>15.2</v>
      </c>
      <c r="V395" s="201">
        <v>85</v>
      </c>
      <c r="W395" s="498" t="s">
        <v>23</v>
      </c>
      <c r="X395" s="498"/>
      <c r="Y395" s="498"/>
      <c r="Z395" s="200">
        <v>25</v>
      </c>
      <c r="AA395" s="201">
        <v>25</v>
      </c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0">
        <v>30</v>
      </c>
      <c r="AP395" s="201">
        <v>30</v>
      </c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457"/>
      <c r="BE395" s="201">
        <v>0.06</v>
      </c>
      <c r="BF395" s="201"/>
      <c r="BG395" s="201"/>
      <c r="BH395" s="201">
        <v>12.8</v>
      </c>
      <c r="BI395" s="201">
        <v>47.4</v>
      </c>
      <c r="BJ395" s="201">
        <v>14.1</v>
      </c>
      <c r="BK395" s="201">
        <v>1.17</v>
      </c>
    </row>
    <row r="396" spans="1:72" s="77" customFormat="1" ht="15.75" customHeight="1" x14ac:dyDescent="0.25">
      <c r="A396" s="517" t="s">
        <v>187</v>
      </c>
      <c r="B396" s="517"/>
      <c r="C396" s="517"/>
      <c r="D396" s="61"/>
      <c r="E396" s="62">
        <f>SUM(E358+E368+E370+E377+E386+E390+E394+E395)</f>
        <v>560</v>
      </c>
      <c r="F396" s="113">
        <f>SUM(F367:F395)</f>
        <v>25.19</v>
      </c>
      <c r="G396" s="113">
        <f t="shared" ref="G396:P396" si="42">SUM(G367:G395)</f>
        <v>13.010000000000002</v>
      </c>
      <c r="H396" s="113">
        <f t="shared" si="42"/>
        <v>95.62</v>
      </c>
      <c r="I396" s="113">
        <f t="shared" si="42"/>
        <v>635.85</v>
      </c>
      <c r="J396" s="113">
        <f t="shared" si="42"/>
        <v>0.28499999999999998</v>
      </c>
      <c r="K396" s="113">
        <f t="shared" si="42"/>
        <v>7</v>
      </c>
      <c r="L396" s="113">
        <f t="shared" si="42"/>
        <v>63.9</v>
      </c>
      <c r="M396" s="113">
        <f t="shared" si="42"/>
        <v>113.24000000000001</v>
      </c>
      <c r="N396" s="113">
        <f t="shared" si="42"/>
        <v>414.3</v>
      </c>
      <c r="O396" s="113">
        <f t="shared" si="42"/>
        <v>88.899999999999991</v>
      </c>
      <c r="P396" s="113">
        <f t="shared" si="42"/>
        <v>5.05</v>
      </c>
      <c r="Q396" s="187"/>
      <c r="R396" s="62">
        <f>SUM(R358+R368+R370+R377+R386+R390+R394+R395)</f>
        <v>775</v>
      </c>
      <c r="S396" s="113">
        <f t="shared" ref="S396:BK396" si="43">SUM(S367:S395)</f>
        <v>32.67</v>
      </c>
      <c r="T396" s="113">
        <f t="shared" si="43"/>
        <v>18.440000000000001</v>
      </c>
      <c r="U396" s="113">
        <f t="shared" si="43"/>
        <v>102.48</v>
      </c>
      <c r="V396" s="113">
        <f t="shared" si="43"/>
        <v>724.75</v>
      </c>
      <c r="W396" s="113">
        <f t="shared" si="43"/>
        <v>0</v>
      </c>
      <c r="X396" s="113">
        <f t="shared" si="43"/>
        <v>0</v>
      </c>
      <c r="Y396" s="113">
        <f t="shared" si="43"/>
        <v>0</v>
      </c>
      <c r="Z396" s="113">
        <f t="shared" si="43"/>
        <v>304.7</v>
      </c>
      <c r="AA396" s="113">
        <f t="shared" si="43"/>
        <v>573.5</v>
      </c>
      <c r="AB396" s="113">
        <f t="shared" si="43"/>
        <v>138.04000000000002</v>
      </c>
      <c r="AC396" s="113">
        <f t="shared" si="43"/>
        <v>229.75</v>
      </c>
      <c r="AD396" s="113">
        <f t="shared" si="43"/>
        <v>49.35</v>
      </c>
      <c r="AE396" s="113">
        <f t="shared" si="43"/>
        <v>36.9</v>
      </c>
      <c r="AF396" s="113">
        <f t="shared" si="43"/>
        <v>84.15</v>
      </c>
      <c r="AG396" s="113">
        <f t="shared" si="43"/>
        <v>1.9249999999999998</v>
      </c>
      <c r="AH396" s="113">
        <f t="shared" si="43"/>
        <v>0</v>
      </c>
      <c r="AI396" s="113">
        <f t="shared" si="43"/>
        <v>1724.25</v>
      </c>
      <c r="AJ396" s="113">
        <f t="shared" si="43"/>
        <v>2.88</v>
      </c>
      <c r="AK396" s="113">
        <f t="shared" si="43"/>
        <v>0.16450000000000001</v>
      </c>
      <c r="AL396" s="113">
        <f t="shared" si="43"/>
        <v>6.8500000000000005E-2</v>
      </c>
      <c r="AM396" s="113">
        <f t="shared" si="43"/>
        <v>1.0370000000000001</v>
      </c>
      <c r="AN396" s="113">
        <f t="shared" si="43"/>
        <v>9.661999999999999</v>
      </c>
      <c r="AO396" s="113">
        <f t="shared" si="43"/>
        <v>431.8</v>
      </c>
      <c r="AP396" s="113">
        <f t="shared" si="43"/>
        <v>764.8</v>
      </c>
      <c r="AQ396" s="113">
        <f t="shared" si="43"/>
        <v>122.5</v>
      </c>
      <c r="AR396" s="113">
        <f t="shared" si="43"/>
        <v>381.5</v>
      </c>
      <c r="AS396" s="113">
        <f t="shared" si="43"/>
        <v>44.25</v>
      </c>
      <c r="AT396" s="113">
        <f t="shared" si="43"/>
        <v>26.25</v>
      </c>
      <c r="AU396" s="113">
        <f t="shared" si="43"/>
        <v>53</v>
      </c>
      <c r="AV396" s="113">
        <f t="shared" si="43"/>
        <v>1.19</v>
      </c>
      <c r="AW396" s="113">
        <f t="shared" si="43"/>
        <v>0</v>
      </c>
      <c r="AX396" s="113">
        <f t="shared" si="43"/>
        <v>1361.75</v>
      </c>
      <c r="AY396" s="113">
        <f t="shared" si="43"/>
        <v>2.39</v>
      </c>
      <c r="AZ396" s="113">
        <f t="shared" si="43"/>
        <v>4.7500000000000001E-2</v>
      </c>
      <c r="BA396" s="113">
        <f t="shared" si="43"/>
        <v>4.2500000000000003E-2</v>
      </c>
      <c r="BB396" s="113">
        <f t="shared" si="43"/>
        <v>0.57999999999999996</v>
      </c>
      <c r="BC396" s="113">
        <f t="shared" si="43"/>
        <v>10.28</v>
      </c>
      <c r="BD396" s="113">
        <f t="shared" si="43"/>
        <v>0</v>
      </c>
      <c r="BE396" s="113">
        <f t="shared" si="43"/>
        <v>0.499</v>
      </c>
      <c r="BF396" s="113">
        <f t="shared" si="43"/>
        <v>9.14</v>
      </c>
      <c r="BG396" s="113">
        <f t="shared" si="43"/>
        <v>84.8</v>
      </c>
      <c r="BH396" s="113">
        <f t="shared" si="43"/>
        <v>137.98000000000002</v>
      </c>
      <c r="BI396" s="113">
        <f t="shared" si="43"/>
        <v>470.78999999999996</v>
      </c>
      <c r="BJ396" s="113">
        <f t="shared" si="43"/>
        <v>104.89999999999998</v>
      </c>
      <c r="BK396" s="113">
        <f t="shared" si="43"/>
        <v>5.88</v>
      </c>
    </row>
    <row r="397" spans="1:72" ht="15.75" customHeight="1" x14ac:dyDescent="0.25">
      <c r="A397" s="533" t="s">
        <v>24</v>
      </c>
      <c r="B397" s="533"/>
      <c r="C397" s="533"/>
      <c r="D397" s="54"/>
      <c r="E397" s="47"/>
      <c r="F397" s="44"/>
      <c r="G397" s="38"/>
      <c r="H397" s="38"/>
      <c r="I397" s="45"/>
      <c r="J397" s="200"/>
      <c r="K397" s="200"/>
      <c r="L397" s="200"/>
      <c r="M397" s="200"/>
      <c r="N397" s="200"/>
      <c r="O397" s="200"/>
      <c r="P397" s="200"/>
      <c r="Q397" s="44"/>
      <c r="R397" s="47"/>
      <c r="S397" s="50"/>
      <c r="T397" s="51"/>
      <c r="U397" s="51"/>
      <c r="V397" s="49"/>
      <c r="W397" s="511" t="s">
        <v>24</v>
      </c>
      <c r="X397" s="511"/>
      <c r="Y397" s="511"/>
      <c r="Z397" s="38"/>
      <c r="AA397" s="38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38"/>
      <c r="AP397" s="38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E397" s="200"/>
      <c r="BF397" s="200"/>
      <c r="BG397" s="200"/>
      <c r="BH397" s="200"/>
      <c r="BI397" s="200"/>
      <c r="BJ397" s="200"/>
      <c r="BK397" s="200"/>
    </row>
    <row r="398" spans="1:72" ht="15.75" hidden="1" customHeight="1" x14ac:dyDescent="0.3">
      <c r="A398" s="506"/>
      <c r="B398" s="506"/>
      <c r="C398" s="506"/>
      <c r="D398" s="54"/>
      <c r="E398" s="47"/>
      <c r="F398" s="44"/>
      <c r="G398" s="38"/>
      <c r="H398" s="38"/>
      <c r="I398" s="45"/>
      <c r="J398" s="200"/>
      <c r="K398" s="200"/>
      <c r="L398" s="200"/>
      <c r="M398" s="200"/>
      <c r="N398" s="200"/>
      <c r="O398" s="200"/>
      <c r="P398" s="200"/>
      <c r="Q398" s="44"/>
      <c r="R398" s="47"/>
      <c r="S398" s="50"/>
      <c r="T398" s="51"/>
      <c r="U398" s="51"/>
      <c r="V398" s="49"/>
      <c r="W398" s="447"/>
      <c r="X398" s="447"/>
      <c r="Y398" s="446"/>
      <c r="Z398" s="38"/>
      <c r="AA398" s="38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38"/>
      <c r="AP398" s="38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E398" s="200"/>
      <c r="BF398" s="200"/>
      <c r="BG398" s="200"/>
      <c r="BH398" s="200"/>
      <c r="BI398" s="200"/>
      <c r="BJ398" s="200"/>
      <c r="BK398" s="200"/>
    </row>
    <row r="399" spans="1:72" ht="15.75" customHeight="1" x14ac:dyDescent="0.25">
      <c r="A399" s="521" t="s">
        <v>360</v>
      </c>
      <c r="B399" s="522"/>
      <c r="C399" s="523"/>
      <c r="D399" s="459"/>
      <c r="E399" s="460" t="s">
        <v>362</v>
      </c>
      <c r="F399" s="3"/>
      <c r="G399" s="7"/>
      <c r="H399" s="7"/>
      <c r="I399" s="20"/>
      <c r="J399" s="54"/>
      <c r="K399" s="47"/>
      <c r="L399" s="44"/>
      <c r="M399" s="54"/>
      <c r="N399" s="47"/>
      <c r="O399" s="44"/>
      <c r="P399" s="38"/>
      <c r="Q399" s="460" t="s">
        <v>364</v>
      </c>
      <c r="R399" s="45"/>
      <c r="S399" s="200"/>
      <c r="T399" s="200"/>
      <c r="U399" s="200"/>
      <c r="V399" s="200"/>
      <c r="W399" s="200"/>
      <c r="X399" s="200"/>
      <c r="Y399" s="200"/>
      <c r="Z399" s="44"/>
      <c r="AA399" s="47"/>
      <c r="AB399" s="44"/>
      <c r="AC399" s="38"/>
      <c r="AD399" s="38"/>
      <c r="AE399" s="47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E399" s="54"/>
      <c r="BF399" s="47"/>
      <c r="BG399" s="44"/>
      <c r="BH399" s="54"/>
      <c r="BI399" s="47"/>
      <c r="BJ399" s="44"/>
      <c r="BN399" s="200"/>
      <c r="BO399" s="200"/>
      <c r="BP399" s="200"/>
      <c r="BQ399" s="200"/>
      <c r="BR399" s="200"/>
      <c r="BS399" s="200"/>
      <c r="BT399" s="200"/>
    </row>
    <row r="400" spans="1:72" ht="15.75" customHeight="1" x14ac:dyDescent="0.25">
      <c r="A400" s="521" t="s">
        <v>363</v>
      </c>
      <c r="B400" s="522"/>
      <c r="C400" s="523"/>
      <c r="D400" s="17"/>
      <c r="E400" s="6">
        <v>100</v>
      </c>
      <c r="F400" s="3"/>
      <c r="G400" s="7"/>
      <c r="H400" s="7"/>
      <c r="I400" s="20"/>
      <c r="J400" s="54"/>
      <c r="K400" s="49"/>
      <c r="L400" s="44"/>
      <c r="M400" s="54"/>
      <c r="N400" s="49"/>
      <c r="O400" s="44"/>
      <c r="P400" s="38"/>
      <c r="Q400" s="51">
        <v>120</v>
      </c>
      <c r="R400" s="45">
        <v>120</v>
      </c>
      <c r="S400" s="200"/>
      <c r="T400" s="200"/>
      <c r="U400" s="200"/>
      <c r="V400" s="200"/>
      <c r="W400" s="200"/>
      <c r="X400" s="200"/>
      <c r="Y400" s="200"/>
      <c r="Z400" s="44" t="s">
        <v>217</v>
      </c>
      <c r="AA400" s="49">
        <v>65</v>
      </c>
      <c r="AB400" s="44"/>
      <c r="AC400" s="38"/>
      <c r="AD400" s="38"/>
      <c r="AE400" s="47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E400" s="54"/>
      <c r="BF400" s="49"/>
      <c r="BG400" s="44"/>
      <c r="BH400" s="54"/>
      <c r="BI400" s="49"/>
      <c r="BJ400" s="44"/>
      <c r="BN400" s="200"/>
      <c r="BO400" s="200"/>
      <c r="BP400" s="200"/>
      <c r="BQ400" s="200"/>
      <c r="BR400" s="200"/>
      <c r="BS400" s="200"/>
      <c r="BT400" s="200"/>
    </row>
    <row r="401" spans="1:72" ht="15.75" hidden="1" customHeight="1" x14ac:dyDescent="0.3">
      <c r="A401" s="521" t="s">
        <v>361</v>
      </c>
      <c r="B401" s="522"/>
      <c r="C401" s="523"/>
      <c r="D401" s="459"/>
      <c r="E401" s="460" t="s">
        <v>362</v>
      </c>
      <c r="F401" s="461"/>
      <c r="G401" s="7"/>
      <c r="H401" s="7"/>
      <c r="I401" s="20"/>
      <c r="J401" s="54"/>
      <c r="K401" s="47"/>
      <c r="L401" s="44"/>
      <c r="M401" s="54"/>
      <c r="N401" s="47"/>
      <c r="O401" s="44"/>
      <c r="P401" s="38"/>
      <c r="Q401" s="38"/>
      <c r="R401" s="45"/>
      <c r="S401" s="200"/>
      <c r="T401" s="200"/>
      <c r="U401" s="200"/>
      <c r="V401" s="200"/>
      <c r="W401" s="200"/>
      <c r="X401" s="200"/>
      <c r="Y401" s="200"/>
      <c r="Z401" s="44"/>
      <c r="AA401" s="47"/>
      <c r="AB401" s="44"/>
      <c r="AC401" s="38"/>
      <c r="AD401" s="38"/>
      <c r="AE401" s="47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E401" s="54"/>
      <c r="BF401" s="47"/>
      <c r="BG401" s="44"/>
      <c r="BH401" s="54"/>
      <c r="BI401" s="47"/>
      <c r="BJ401" s="44"/>
      <c r="BN401" s="200"/>
      <c r="BO401" s="200"/>
      <c r="BP401" s="200"/>
      <c r="BQ401" s="200"/>
      <c r="BR401" s="200"/>
      <c r="BS401" s="200"/>
      <c r="BT401" s="200"/>
    </row>
    <row r="402" spans="1:72" ht="15.75" customHeight="1" x14ac:dyDescent="0.25">
      <c r="A402" s="543" t="s">
        <v>35</v>
      </c>
      <c r="B402" s="515"/>
      <c r="C402" s="516"/>
      <c r="D402" s="17">
        <v>79.5</v>
      </c>
      <c r="E402" s="8">
        <v>78</v>
      </c>
      <c r="F402" s="3"/>
      <c r="G402" s="7"/>
      <c r="H402" s="7"/>
      <c r="I402" s="20"/>
      <c r="J402" s="86"/>
      <c r="K402" s="87"/>
      <c r="L402" s="88"/>
      <c r="M402" s="86"/>
      <c r="N402" s="87"/>
      <c r="O402" s="88"/>
      <c r="P402" s="89"/>
      <c r="Q402" s="17">
        <v>95.4</v>
      </c>
      <c r="R402" s="8">
        <v>94</v>
      </c>
      <c r="S402" s="3"/>
      <c r="T402" s="7"/>
      <c r="U402" s="7"/>
      <c r="V402" s="8"/>
      <c r="W402" s="206"/>
      <c r="X402" s="206"/>
      <c r="Y402" s="206"/>
      <c r="Z402" s="88">
        <v>37</v>
      </c>
      <c r="AA402" s="87">
        <v>37</v>
      </c>
      <c r="AB402" s="88"/>
      <c r="AC402" s="89"/>
      <c r="AD402" s="89"/>
      <c r="AE402" s="87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E402" s="86"/>
      <c r="BF402" s="87"/>
      <c r="BG402" s="88"/>
      <c r="BH402" s="86"/>
      <c r="BI402" s="87"/>
      <c r="BJ402" s="88"/>
      <c r="BN402" s="206"/>
      <c r="BO402" s="206"/>
      <c r="BP402" s="206"/>
      <c r="BQ402" s="206"/>
      <c r="BR402" s="206"/>
      <c r="BS402" s="206"/>
      <c r="BT402" s="206"/>
    </row>
    <row r="403" spans="1:72" ht="15.75" customHeight="1" x14ac:dyDescent="0.25">
      <c r="A403" s="543" t="s">
        <v>21</v>
      </c>
      <c r="B403" s="515"/>
      <c r="C403" s="516"/>
      <c r="D403" s="17">
        <v>11</v>
      </c>
      <c r="E403" s="8">
        <v>11</v>
      </c>
      <c r="F403" s="3"/>
      <c r="G403" s="7"/>
      <c r="H403" s="7"/>
      <c r="I403" s="20"/>
      <c r="J403" s="86"/>
      <c r="K403" s="87"/>
      <c r="L403" s="88"/>
      <c r="M403" s="86"/>
      <c r="N403" s="87"/>
      <c r="O403" s="88"/>
      <c r="P403" s="89"/>
      <c r="Q403" s="17">
        <v>13</v>
      </c>
      <c r="R403" s="8">
        <v>13</v>
      </c>
      <c r="S403" s="3"/>
      <c r="T403" s="7"/>
      <c r="U403" s="7"/>
      <c r="V403" s="8"/>
      <c r="W403" s="206"/>
      <c r="X403" s="206"/>
      <c r="Y403" s="206"/>
      <c r="Z403" s="88">
        <v>2</v>
      </c>
      <c r="AA403" s="87">
        <v>2</v>
      </c>
      <c r="AB403" s="88"/>
      <c r="AC403" s="89"/>
      <c r="AD403" s="89"/>
      <c r="AE403" s="87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E403" s="86"/>
      <c r="BF403" s="87"/>
      <c r="BG403" s="88"/>
      <c r="BH403" s="86"/>
      <c r="BI403" s="87"/>
      <c r="BJ403" s="88"/>
      <c r="BN403" s="206"/>
      <c r="BO403" s="206"/>
      <c r="BP403" s="206"/>
      <c r="BQ403" s="206"/>
      <c r="BR403" s="206"/>
      <c r="BS403" s="206"/>
      <c r="BT403" s="206"/>
    </row>
    <row r="404" spans="1:72" ht="15.75" customHeight="1" x14ac:dyDescent="0.25">
      <c r="A404" s="543" t="s">
        <v>34</v>
      </c>
      <c r="B404" s="515"/>
      <c r="C404" s="516"/>
      <c r="D404" s="17">
        <v>0.15</v>
      </c>
      <c r="E404" s="8">
        <v>6</v>
      </c>
      <c r="F404" s="3"/>
      <c r="G404" s="7"/>
      <c r="H404" s="7"/>
      <c r="I404" s="20"/>
      <c r="J404" s="86"/>
      <c r="K404" s="87"/>
      <c r="L404" s="88"/>
      <c r="M404" s="86"/>
      <c r="N404" s="87"/>
      <c r="O404" s="88"/>
      <c r="P404" s="89"/>
      <c r="Q404" s="17">
        <v>0.2</v>
      </c>
      <c r="R404" s="8">
        <v>7</v>
      </c>
      <c r="S404" s="3"/>
      <c r="T404" s="7"/>
      <c r="U404" s="7"/>
      <c r="V404" s="8"/>
      <c r="W404" s="206"/>
      <c r="X404" s="206"/>
      <c r="Y404" s="206"/>
      <c r="Z404" s="88">
        <v>1.7</v>
      </c>
      <c r="AA404" s="87">
        <v>1.7</v>
      </c>
      <c r="AB404" s="88"/>
      <c r="AC404" s="89"/>
      <c r="AD404" s="89"/>
      <c r="AE404" s="87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E404" s="86"/>
      <c r="BF404" s="87"/>
      <c r="BG404" s="88"/>
      <c r="BH404" s="86"/>
      <c r="BI404" s="87"/>
      <c r="BJ404" s="88"/>
      <c r="BN404" s="206"/>
      <c r="BO404" s="206"/>
      <c r="BP404" s="206"/>
      <c r="BQ404" s="206"/>
      <c r="BR404" s="206"/>
      <c r="BS404" s="206"/>
      <c r="BT404" s="206"/>
    </row>
    <row r="405" spans="1:72" ht="15.75" customHeight="1" x14ac:dyDescent="0.25">
      <c r="A405" s="543" t="s">
        <v>6</v>
      </c>
      <c r="B405" s="515"/>
      <c r="C405" s="516"/>
      <c r="D405" s="17">
        <v>5.7</v>
      </c>
      <c r="E405" s="8">
        <v>5.7</v>
      </c>
      <c r="F405" s="9"/>
      <c r="G405" s="10"/>
      <c r="H405" s="10"/>
      <c r="I405" s="18"/>
      <c r="J405" s="121"/>
      <c r="K405" s="122"/>
      <c r="L405" s="123"/>
      <c r="M405" s="121"/>
      <c r="N405" s="122"/>
      <c r="O405" s="123"/>
      <c r="P405" s="124"/>
      <c r="Q405" s="17">
        <v>7</v>
      </c>
      <c r="R405" s="8">
        <v>7</v>
      </c>
      <c r="S405" s="9"/>
      <c r="T405" s="10"/>
      <c r="U405" s="10"/>
      <c r="V405" s="6"/>
      <c r="W405" s="209"/>
      <c r="X405" s="209"/>
      <c r="Y405" s="209"/>
      <c r="Z405" s="193" t="s">
        <v>271</v>
      </c>
      <c r="AA405" s="87">
        <v>2</v>
      </c>
      <c r="AB405" s="88"/>
      <c r="AC405" s="89"/>
      <c r="AD405" s="89"/>
      <c r="AE405" s="87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E405" s="121"/>
      <c r="BF405" s="122"/>
      <c r="BG405" s="123"/>
      <c r="BH405" s="121"/>
      <c r="BI405" s="122"/>
      <c r="BJ405" s="123"/>
      <c r="BN405" s="209"/>
      <c r="BO405" s="209"/>
      <c r="BP405" s="209"/>
      <c r="BQ405" s="209"/>
      <c r="BR405" s="209"/>
      <c r="BS405" s="209"/>
      <c r="BT405" s="209"/>
    </row>
    <row r="406" spans="1:72" ht="15.75" customHeight="1" x14ac:dyDescent="0.25">
      <c r="A406" s="524" t="s">
        <v>28</v>
      </c>
      <c r="B406" s="525"/>
      <c r="C406" s="526"/>
      <c r="D406" s="17">
        <v>5</v>
      </c>
      <c r="E406" s="8">
        <v>5</v>
      </c>
      <c r="F406" s="9"/>
      <c r="G406" s="10"/>
      <c r="H406" s="10"/>
      <c r="I406" s="18"/>
      <c r="J406" s="86"/>
      <c r="K406" s="87"/>
      <c r="L406" s="88"/>
      <c r="M406" s="86"/>
      <c r="N406" s="87"/>
      <c r="O406" s="88"/>
      <c r="P406" s="89"/>
      <c r="Q406" s="17">
        <v>6</v>
      </c>
      <c r="R406" s="8">
        <v>6</v>
      </c>
      <c r="S406" s="9"/>
      <c r="T406" s="10"/>
      <c r="U406" s="10"/>
      <c r="V406" s="6"/>
      <c r="W406" s="206"/>
      <c r="X406" s="206"/>
      <c r="Y406" s="206"/>
      <c r="Z406" s="88">
        <v>0.3</v>
      </c>
      <c r="AA406" s="87">
        <v>0.3</v>
      </c>
      <c r="AB406" s="88"/>
      <c r="AC406" s="89"/>
      <c r="AD406" s="89"/>
      <c r="AE406" s="87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E406" s="86"/>
      <c r="BF406" s="87"/>
      <c r="BG406" s="88"/>
      <c r="BH406" s="86"/>
      <c r="BI406" s="87"/>
      <c r="BJ406" s="88"/>
      <c r="BN406" s="206"/>
      <c r="BO406" s="206"/>
      <c r="BP406" s="206"/>
      <c r="BQ406" s="206"/>
      <c r="BR406" s="206"/>
      <c r="BS406" s="206"/>
      <c r="BT406" s="206"/>
    </row>
    <row r="407" spans="1:72" ht="15.75" customHeight="1" x14ac:dyDescent="0.25">
      <c r="A407" s="543" t="s">
        <v>31</v>
      </c>
      <c r="B407" s="515"/>
      <c r="C407" s="516"/>
      <c r="D407" s="17">
        <v>5</v>
      </c>
      <c r="E407" s="6">
        <v>5</v>
      </c>
      <c r="F407" s="9"/>
      <c r="G407" s="10"/>
      <c r="H407" s="10"/>
      <c r="I407" s="18"/>
      <c r="J407" s="54"/>
      <c r="K407" s="47"/>
      <c r="L407" s="44"/>
      <c r="M407" s="54"/>
      <c r="N407" s="47"/>
      <c r="O407" s="44"/>
      <c r="P407" s="38"/>
      <c r="Q407" s="17">
        <v>10</v>
      </c>
      <c r="R407" s="6">
        <v>10</v>
      </c>
      <c r="S407" s="9"/>
      <c r="T407" s="10"/>
      <c r="U407" s="10"/>
      <c r="V407" s="6"/>
      <c r="W407" s="200"/>
      <c r="X407" s="200"/>
      <c r="Y407" s="200"/>
      <c r="Z407" s="44">
        <v>15</v>
      </c>
      <c r="AA407" s="47">
        <v>15</v>
      </c>
      <c r="AB407" s="44"/>
      <c r="AC407" s="38"/>
      <c r="AD407" s="38"/>
      <c r="AE407" s="47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E407" s="54"/>
      <c r="BF407" s="47"/>
      <c r="BG407" s="44"/>
      <c r="BH407" s="54"/>
      <c r="BI407" s="47"/>
      <c r="BJ407" s="44"/>
      <c r="BN407" s="200"/>
      <c r="BO407" s="200"/>
      <c r="BP407" s="200"/>
      <c r="BQ407" s="200"/>
      <c r="BR407" s="200"/>
      <c r="BS407" s="200"/>
      <c r="BT407" s="200"/>
    </row>
    <row r="408" spans="1:72" ht="15.75" customHeight="1" x14ac:dyDescent="0.25">
      <c r="A408" s="551"/>
      <c r="B408" s="552"/>
      <c r="C408" s="553"/>
      <c r="D408" s="311"/>
      <c r="E408" s="331"/>
      <c r="F408" s="313">
        <v>12.7</v>
      </c>
      <c r="G408" s="314">
        <v>9.94</v>
      </c>
      <c r="H408" s="314">
        <v>12.26</v>
      </c>
      <c r="I408" s="315">
        <v>204.58</v>
      </c>
      <c r="J408" s="179">
        <v>0.02</v>
      </c>
      <c r="K408" s="179">
        <v>17</v>
      </c>
      <c r="L408" s="179">
        <v>55.4</v>
      </c>
      <c r="M408" s="179">
        <v>45.1</v>
      </c>
      <c r="N408" s="179">
        <v>10.8</v>
      </c>
      <c r="O408" s="180">
        <v>0.45</v>
      </c>
      <c r="P408" s="38"/>
      <c r="Q408" s="334"/>
      <c r="R408" s="312"/>
      <c r="S408" s="313">
        <v>15.1</v>
      </c>
      <c r="T408" s="314">
        <v>11.93</v>
      </c>
      <c r="U408" s="314">
        <v>14.71</v>
      </c>
      <c r="V408" s="312">
        <v>235.4</v>
      </c>
      <c r="W408" s="200"/>
      <c r="X408" s="200"/>
      <c r="Y408" s="200"/>
      <c r="Z408" s="44">
        <v>0.6</v>
      </c>
      <c r="AA408" s="47">
        <v>0.6</v>
      </c>
      <c r="AB408" s="44"/>
      <c r="AC408" s="38"/>
      <c r="AD408" s="38"/>
      <c r="AE408" s="47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E408" s="54"/>
      <c r="BF408" s="47"/>
      <c r="BG408" s="44"/>
      <c r="BH408" s="54"/>
      <c r="BI408" s="47"/>
      <c r="BJ408" s="44"/>
      <c r="BN408" s="200"/>
      <c r="BO408" s="200"/>
      <c r="BP408" s="200"/>
      <c r="BQ408" s="200"/>
      <c r="BR408" s="200"/>
      <c r="BS408" s="200"/>
      <c r="BT408" s="200"/>
    </row>
    <row r="409" spans="1:72" ht="15.75" hidden="1" customHeight="1" x14ac:dyDescent="0.3">
      <c r="A409" s="507"/>
      <c r="B409" s="507"/>
      <c r="C409" s="507"/>
      <c r="D409" s="54"/>
      <c r="E409" s="47"/>
      <c r="F409" s="44"/>
      <c r="G409" s="38"/>
      <c r="H409" s="38"/>
      <c r="I409" s="45"/>
      <c r="J409" s="200"/>
      <c r="K409" s="200"/>
      <c r="L409" s="200"/>
      <c r="M409" s="200"/>
      <c r="N409" s="200"/>
      <c r="O409" s="200"/>
      <c r="P409" s="200"/>
      <c r="Q409" s="44"/>
      <c r="R409" s="47"/>
      <c r="S409" s="44"/>
      <c r="T409" s="38"/>
      <c r="U409" s="38"/>
      <c r="V409" s="47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E409" s="178"/>
      <c r="BF409" s="179"/>
      <c r="BG409" s="179"/>
      <c r="BH409" s="179"/>
      <c r="BI409" s="179"/>
      <c r="BJ409" s="179"/>
      <c r="BK409" s="180"/>
    </row>
    <row r="410" spans="1:72" ht="12.75" hidden="1" customHeight="1" x14ac:dyDescent="0.3">
      <c r="A410" s="507"/>
      <c r="B410" s="507"/>
      <c r="C410" s="507"/>
      <c r="D410" s="54"/>
      <c r="E410" s="47"/>
      <c r="F410" s="50"/>
      <c r="G410" s="51"/>
      <c r="H410" s="51"/>
      <c r="I410" s="52"/>
      <c r="J410" s="201"/>
      <c r="K410" s="201"/>
      <c r="L410" s="201"/>
      <c r="M410" s="201"/>
      <c r="N410" s="201"/>
      <c r="O410" s="201"/>
      <c r="P410" s="201"/>
      <c r="Q410" s="44"/>
      <c r="R410" s="47"/>
      <c r="S410" s="50"/>
      <c r="T410" s="51"/>
      <c r="U410" s="51"/>
      <c r="V410" s="4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E410" s="201"/>
      <c r="BF410" s="201"/>
      <c r="BG410" s="201"/>
      <c r="BH410" s="201"/>
      <c r="BI410" s="201"/>
      <c r="BJ410" s="201"/>
      <c r="BK410" s="201"/>
    </row>
    <row r="411" spans="1:72" ht="15.75" hidden="1" customHeight="1" x14ac:dyDescent="0.3">
      <c r="A411" s="507"/>
      <c r="B411" s="507"/>
      <c r="C411" s="507"/>
      <c r="D411" s="54"/>
      <c r="E411" s="47"/>
      <c r="F411" s="44"/>
      <c r="G411" s="38"/>
      <c r="H411" s="38"/>
      <c r="I411" s="45"/>
      <c r="J411" s="200"/>
      <c r="K411" s="200"/>
      <c r="L411" s="200"/>
      <c r="M411" s="200"/>
      <c r="N411" s="200"/>
      <c r="O411" s="200"/>
      <c r="P411" s="200"/>
      <c r="Q411" s="44"/>
      <c r="R411" s="47"/>
      <c r="S411" s="44"/>
      <c r="T411" s="38"/>
      <c r="U411" s="38"/>
      <c r="V411" s="47"/>
      <c r="W411" s="511"/>
      <c r="X411" s="511"/>
      <c r="Y411" s="511"/>
      <c r="Z411" s="38"/>
      <c r="AA411" s="51"/>
      <c r="AB411" s="38"/>
      <c r="AC411" s="51"/>
      <c r="AD411" s="51"/>
      <c r="AE411" s="38"/>
      <c r="AF411" s="38"/>
      <c r="AG411" s="51"/>
      <c r="AH411" s="51"/>
      <c r="AI411" s="38"/>
      <c r="AJ411" s="38"/>
      <c r="AK411" s="51"/>
      <c r="AL411" s="51"/>
      <c r="AM411" s="51"/>
      <c r="AN411" s="51"/>
      <c r="AO411" s="38"/>
      <c r="AP411" s="51"/>
      <c r="AQ411" s="38"/>
      <c r="AR411" s="51"/>
      <c r="AS411" s="51"/>
      <c r="AT411" s="38"/>
      <c r="AU411" s="38"/>
      <c r="AV411" s="51"/>
      <c r="AW411" s="51"/>
      <c r="AX411" s="38"/>
      <c r="AY411" s="38"/>
      <c r="AZ411" s="51"/>
      <c r="BA411" s="51"/>
      <c r="BB411" s="51"/>
      <c r="BC411" s="51"/>
      <c r="BE411" s="200"/>
      <c r="BF411" s="200"/>
      <c r="BG411" s="200"/>
      <c r="BH411" s="200"/>
      <c r="BI411" s="200"/>
      <c r="BJ411" s="200"/>
      <c r="BK411" s="200"/>
    </row>
    <row r="412" spans="1:72" ht="20.100000000000001" hidden="1" customHeight="1" x14ac:dyDescent="0.3">
      <c r="A412" s="507"/>
      <c r="B412" s="507"/>
      <c r="C412" s="507"/>
      <c r="D412" s="54"/>
      <c r="E412" s="49"/>
      <c r="F412" s="50"/>
      <c r="G412" s="51"/>
      <c r="H412" s="51"/>
      <c r="I412" s="52"/>
      <c r="J412" s="201"/>
      <c r="K412" s="201"/>
      <c r="L412" s="201"/>
      <c r="M412" s="201"/>
      <c r="N412" s="201"/>
      <c r="O412" s="201"/>
      <c r="P412" s="201"/>
      <c r="Q412" s="44"/>
      <c r="R412" s="49"/>
      <c r="S412" s="50"/>
      <c r="T412" s="51"/>
      <c r="U412" s="51"/>
      <c r="V412" s="4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E412" s="201"/>
      <c r="BF412" s="201"/>
      <c r="BG412" s="201"/>
      <c r="BH412" s="201"/>
      <c r="BI412" s="201"/>
      <c r="BJ412" s="201"/>
      <c r="BK412" s="201"/>
    </row>
    <row r="413" spans="1:72" ht="14.85" hidden="1" customHeight="1" x14ac:dyDescent="0.3">
      <c r="A413" s="507"/>
      <c r="B413" s="507"/>
      <c r="C413" s="507"/>
      <c r="D413" s="54"/>
      <c r="E413" s="47"/>
      <c r="F413" s="44"/>
      <c r="G413" s="38"/>
      <c r="H413" s="38"/>
      <c r="I413" s="45"/>
      <c r="J413" s="200"/>
      <c r="K413" s="200"/>
      <c r="L413" s="200"/>
      <c r="M413" s="200"/>
      <c r="N413" s="200"/>
      <c r="O413" s="200"/>
      <c r="P413" s="200"/>
      <c r="Q413" s="44"/>
      <c r="R413" s="47"/>
      <c r="S413" s="44"/>
      <c r="T413" s="38"/>
      <c r="U413" s="38"/>
      <c r="V413" s="47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E413" s="200"/>
      <c r="BF413" s="200"/>
      <c r="BG413" s="200"/>
      <c r="BH413" s="200"/>
      <c r="BI413" s="200"/>
      <c r="BJ413" s="200"/>
      <c r="BK413" s="200"/>
    </row>
    <row r="414" spans="1:72" ht="18.600000000000001" hidden="1" customHeight="1" x14ac:dyDescent="0.3">
      <c r="A414" s="507"/>
      <c r="B414" s="507"/>
      <c r="C414" s="507"/>
      <c r="D414" s="54"/>
      <c r="E414" s="47"/>
      <c r="F414" s="44"/>
      <c r="G414" s="38"/>
      <c r="H414" s="38"/>
      <c r="I414" s="45"/>
      <c r="J414" s="200"/>
      <c r="K414" s="200"/>
      <c r="L414" s="200"/>
      <c r="M414" s="200"/>
      <c r="N414" s="200"/>
      <c r="O414" s="200"/>
      <c r="P414" s="200"/>
      <c r="Q414" s="44"/>
      <c r="R414" s="47"/>
      <c r="S414" s="44"/>
      <c r="T414" s="38"/>
      <c r="U414" s="38"/>
      <c r="V414" s="47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E414" s="200"/>
      <c r="BF414" s="200"/>
      <c r="BG414" s="200"/>
      <c r="BH414" s="200"/>
      <c r="BI414" s="200"/>
      <c r="BJ414" s="200"/>
      <c r="BK414" s="200"/>
    </row>
    <row r="415" spans="1:72" ht="15.75" hidden="1" customHeight="1" x14ac:dyDescent="0.3">
      <c r="A415" s="512"/>
      <c r="B415" s="512"/>
      <c r="C415" s="512"/>
      <c r="D415" s="126"/>
      <c r="E415" s="47"/>
      <c r="F415" s="44"/>
      <c r="G415" s="38"/>
      <c r="H415" s="38"/>
      <c r="I415" s="45"/>
      <c r="J415" s="200"/>
      <c r="K415" s="200"/>
      <c r="L415" s="200"/>
      <c r="M415" s="200"/>
      <c r="N415" s="200"/>
      <c r="O415" s="200"/>
      <c r="P415" s="200"/>
      <c r="Q415" s="194"/>
      <c r="R415" s="47"/>
      <c r="S415" s="44"/>
      <c r="T415" s="38"/>
      <c r="U415" s="38"/>
      <c r="V415" s="47"/>
      <c r="W415" s="513"/>
      <c r="X415" s="513"/>
      <c r="Y415" s="513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E415" s="200"/>
      <c r="BF415" s="200"/>
      <c r="BG415" s="200"/>
      <c r="BH415" s="200"/>
      <c r="BI415" s="200"/>
      <c r="BJ415" s="200"/>
      <c r="BK415" s="200"/>
    </row>
    <row r="416" spans="1:72" ht="15.75" hidden="1" customHeight="1" x14ac:dyDescent="0.3">
      <c r="A416" s="512"/>
      <c r="B416" s="512"/>
      <c r="C416" s="512"/>
      <c r="D416" s="54"/>
      <c r="E416" s="49"/>
      <c r="F416" s="50"/>
      <c r="G416" s="51"/>
      <c r="H416" s="51"/>
      <c r="I416" s="52"/>
      <c r="J416" s="201"/>
      <c r="K416" s="201"/>
      <c r="L416" s="201"/>
      <c r="M416" s="201"/>
      <c r="N416" s="201"/>
      <c r="O416" s="201"/>
      <c r="P416" s="201"/>
      <c r="Q416" s="44"/>
      <c r="R416" s="49"/>
      <c r="S416" s="50"/>
      <c r="T416" s="51"/>
      <c r="U416" s="51"/>
      <c r="V416" s="49"/>
      <c r="W416" s="513"/>
      <c r="X416" s="513"/>
      <c r="Y416" s="513"/>
      <c r="Z416" s="38"/>
      <c r="AA416" s="38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E416" s="201"/>
      <c r="BF416" s="201"/>
      <c r="BG416" s="201"/>
      <c r="BH416" s="201"/>
      <c r="BI416" s="201"/>
      <c r="BJ416" s="201"/>
      <c r="BK416" s="201"/>
    </row>
    <row r="417" spans="1:65" ht="15.75" hidden="1" customHeight="1" x14ac:dyDescent="0.3">
      <c r="A417" s="445"/>
      <c r="B417" s="453"/>
      <c r="C417" s="453"/>
      <c r="D417" s="54"/>
      <c r="E417" s="49"/>
      <c r="F417" s="50"/>
      <c r="G417" s="51"/>
      <c r="H417" s="51"/>
      <c r="I417" s="213"/>
      <c r="J417" s="178"/>
      <c r="K417" s="179"/>
      <c r="L417" s="179"/>
      <c r="M417" s="179"/>
      <c r="N417" s="179"/>
      <c r="O417" s="179"/>
      <c r="P417" s="180"/>
      <c r="Q417" s="54"/>
      <c r="R417" s="49"/>
      <c r="S417" s="50"/>
      <c r="T417" s="51"/>
      <c r="U417" s="51"/>
      <c r="V417" s="213"/>
      <c r="W417" s="178"/>
      <c r="X417" s="179"/>
      <c r="Y417" s="179"/>
      <c r="Z417" s="179"/>
      <c r="AA417" s="179"/>
      <c r="AB417" s="179"/>
      <c r="AC417" s="180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E417" s="178"/>
      <c r="BF417" s="179"/>
      <c r="BG417" s="179"/>
      <c r="BH417" s="179"/>
      <c r="BI417" s="179"/>
      <c r="BJ417" s="179"/>
      <c r="BK417" s="180"/>
    </row>
    <row r="418" spans="1:65" ht="19.149999999999999" customHeight="1" x14ac:dyDescent="0.25">
      <c r="A418" s="498" t="s">
        <v>242</v>
      </c>
      <c r="B418" s="498"/>
      <c r="C418" s="498"/>
      <c r="D418" s="200">
        <v>135</v>
      </c>
      <c r="E418" s="201">
        <v>135</v>
      </c>
      <c r="F418" s="201">
        <v>4.3499999999999996</v>
      </c>
      <c r="G418" s="201">
        <v>3.75</v>
      </c>
      <c r="H418" s="201">
        <v>6</v>
      </c>
      <c r="I418" s="201">
        <v>75</v>
      </c>
      <c r="J418" s="201">
        <v>0.06</v>
      </c>
      <c r="K418" s="201">
        <v>1.05</v>
      </c>
      <c r="L418" s="201">
        <v>30</v>
      </c>
      <c r="M418" s="201">
        <v>180</v>
      </c>
      <c r="N418" s="201">
        <v>135</v>
      </c>
      <c r="O418" s="201">
        <v>21</v>
      </c>
      <c r="P418" s="201">
        <v>0.15</v>
      </c>
      <c r="Q418" s="201">
        <v>155</v>
      </c>
      <c r="R418" s="201">
        <v>155</v>
      </c>
      <c r="S418" s="201">
        <v>5.22</v>
      </c>
      <c r="T418" s="201">
        <v>4.5</v>
      </c>
      <c r="U418" s="201">
        <v>7.2</v>
      </c>
      <c r="V418" s="201">
        <v>90</v>
      </c>
      <c r="W418" s="498" t="s">
        <v>126</v>
      </c>
      <c r="X418" s="498"/>
      <c r="Y418" s="498"/>
      <c r="Z418" s="200">
        <v>158</v>
      </c>
      <c r="AA418" s="201">
        <v>150</v>
      </c>
      <c r="AB418" s="201">
        <v>79</v>
      </c>
      <c r="AC418" s="204">
        <v>130.69999999999999</v>
      </c>
      <c r="AD418" s="204">
        <v>189.6</v>
      </c>
      <c r="AE418" s="201">
        <v>22.1</v>
      </c>
      <c r="AF418" s="201">
        <v>142.19999999999999</v>
      </c>
      <c r="AG418" s="204">
        <v>0.16</v>
      </c>
      <c r="AH418" s="204">
        <v>32</v>
      </c>
      <c r="AI418" s="201">
        <v>16</v>
      </c>
      <c r="AJ418" s="201"/>
      <c r="AK418" s="204">
        <v>6.3E-2</v>
      </c>
      <c r="AL418" s="204">
        <v>0.23700000000000002</v>
      </c>
      <c r="AM418" s="204">
        <v>0.158</v>
      </c>
      <c r="AN418" s="204">
        <v>2.0499999999999998</v>
      </c>
      <c r="AO418" s="200">
        <v>189</v>
      </c>
      <c r="AP418" s="201">
        <v>180</v>
      </c>
      <c r="AQ418" s="201">
        <v>94.5</v>
      </c>
      <c r="AR418" s="204">
        <v>275.89999999999998</v>
      </c>
      <c r="AS418" s="204">
        <v>226.8</v>
      </c>
      <c r="AT418" s="201">
        <v>26.5</v>
      </c>
      <c r="AU418" s="201">
        <v>170.1</v>
      </c>
      <c r="AV418" s="204">
        <v>0.19</v>
      </c>
      <c r="AW418" s="204">
        <v>38</v>
      </c>
      <c r="AX418" s="201">
        <v>19</v>
      </c>
      <c r="AY418" s="201"/>
      <c r="AZ418" s="204">
        <v>7.5999999999999998E-2</v>
      </c>
      <c r="BA418" s="204">
        <v>0.28400000000000003</v>
      </c>
      <c r="BB418" s="204">
        <v>0.189</v>
      </c>
      <c r="BC418" s="204">
        <v>2.46</v>
      </c>
      <c r="BD418" s="457"/>
      <c r="BE418" s="201">
        <v>7.0000000000000007E-2</v>
      </c>
      <c r="BF418" s="201">
        <v>1.26</v>
      </c>
      <c r="BG418" s="201">
        <v>36</v>
      </c>
      <c r="BH418" s="201">
        <v>216</v>
      </c>
      <c r="BI418" s="201">
        <v>162</v>
      </c>
      <c r="BJ418" s="201">
        <v>25.2</v>
      </c>
      <c r="BK418" s="201">
        <v>0.18</v>
      </c>
    </row>
    <row r="419" spans="1:65" s="77" customFormat="1" ht="15.75" customHeight="1" x14ac:dyDescent="0.25">
      <c r="A419" s="517" t="s">
        <v>188</v>
      </c>
      <c r="B419" s="517"/>
      <c r="C419" s="517"/>
      <c r="D419" s="61"/>
      <c r="E419" s="62">
        <f>SUM(E400+E418)</f>
        <v>235</v>
      </c>
      <c r="F419" s="113">
        <f>SUM(F408:F418)</f>
        <v>17.049999999999997</v>
      </c>
      <c r="G419" s="113">
        <f t="shared" ref="G419:P419" si="44">SUM(G408:G418)</f>
        <v>13.69</v>
      </c>
      <c r="H419" s="113">
        <f t="shared" si="44"/>
        <v>18.259999999999998</v>
      </c>
      <c r="I419" s="113">
        <f t="shared" si="44"/>
        <v>279.58000000000004</v>
      </c>
      <c r="J419" s="113">
        <f t="shared" si="44"/>
        <v>0.08</v>
      </c>
      <c r="K419" s="113">
        <f t="shared" si="44"/>
        <v>18.05</v>
      </c>
      <c r="L419" s="113">
        <f t="shared" si="44"/>
        <v>85.4</v>
      </c>
      <c r="M419" s="113">
        <f t="shared" si="44"/>
        <v>225.1</v>
      </c>
      <c r="N419" s="113">
        <f t="shared" si="44"/>
        <v>145.80000000000001</v>
      </c>
      <c r="O419" s="113">
        <f t="shared" si="44"/>
        <v>21.45</v>
      </c>
      <c r="P419" s="113">
        <f t="shared" si="44"/>
        <v>0.15</v>
      </c>
      <c r="Q419" s="62"/>
      <c r="R419" s="62">
        <f>SUM(R400+R406+R407+R418)</f>
        <v>291</v>
      </c>
      <c r="S419" s="113">
        <f t="shared" ref="S419:BK419" si="45">SUM(S408:S418)</f>
        <v>20.32</v>
      </c>
      <c r="T419" s="113">
        <f t="shared" si="45"/>
        <v>16.43</v>
      </c>
      <c r="U419" s="113">
        <f t="shared" si="45"/>
        <v>21.91</v>
      </c>
      <c r="V419" s="113">
        <f t="shared" si="45"/>
        <v>325.39999999999998</v>
      </c>
      <c r="W419" s="113">
        <f t="shared" si="45"/>
        <v>0</v>
      </c>
      <c r="X419" s="113">
        <f t="shared" si="45"/>
        <v>0</v>
      </c>
      <c r="Y419" s="113">
        <f t="shared" si="45"/>
        <v>0</v>
      </c>
      <c r="Z419" s="113">
        <f t="shared" si="45"/>
        <v>158.6</v>
      </c>
      <c r="AA419" s="113">
        <f t="shared" si="45"/>
        <v>150.6</v>
      </c>
      <c r="AB419" s="113">
        <f t="shared" si="45"/>
        <v>79</v>
      </c>
      <c r="AC419" s="113">
        <f t="shared" si="45"/>
        <v>130.69999999999999</v>
      </c>
      <c r="AD419" s="113">
        <f t="shared" si="45"/>
        <v>189.6</v>
      </c>
      <c r="AE419" s="113">
        <f t="shared" si="45"/>
        <v>22.1</v>
      </c>
      <c r="AF419" s="113">
        <f t="shared" si="45"/>
        <v>142.19999999999999</v>
      </c>
      <c r="AG419" s="113">
        <f t="shared" si="45"/>
        <v>0.16</v>
      </c>
      <c r="AH419" s="113">
        <f t="shared" si="45"/>
        <v>32</v>
      </c>
      <c r="AI419" s="113">
        <f t="shared" si="45"/>
        <v>16</v>
      </c>
      <c r="AJ419" s="113">
        <f t="shared" si="45"/>
        <v>0</v>
      </c>
      <c r="AK419" s="113">
        <f t="shared" si="45"/>
        <v>6.3E-2</v>
      </c>
      <c r="AL419" s="113">
        <f t="shared" si="45"/>
        <v>0.23700000000000002</v>
      </c>
      <c r="AM419" s="113">
        <f t="shared" si="45"/>
        <v>0.158</v>
      </c>
      <c r="AN419" s="113">
        <f t="shared" si="45"/>
        <v>2.0499999999999998</v>
      </c>
      <c r="AO419" s="113">
        <f t="shared" si="45"/>
        <v>189</v>
      </c>
      <c r="AP419" s="113">
        <f t="shared" si="45"/>
        <v>180</v>
      </c>
      <c r="AQ419" s="113">
        <f t="shared" si="45"/>
        <v>94.5</v>
      </c>
      <c r="AR419" s="113">
        <f t="shared" si="45"/>
        <v>275.89999999999998</v>
      </c>
      <c r="AS419" s="113">
        <f t="shared" si="45"/>
        <v>226.8</v>
      </c>
      <c r="AT419" s="113">
        <f t="shared" si="45"/>
        <v>26.5</v>
      </c>
      <c r="AU419" s="113">
        <f t="shared" si="45"/>
        <v>170.1</v>
      </c>
      <c r="AV419" s="113">
        <f t="shared" si="45"/>
        <v>0.19</v>
      </c>
      <c r="AW419" s="113">
        <f t="shared" si="45"/>
        <v>38</v>
      </c>
      <c r="AX419" s="113">
        <f t="shared" si="45"/>
        <v>19</v>
      </c>
      <c r="AY419" s="113">
        <f t="shared" si="45"/>
        <v>0</v>
      </c>
      <c r="AZ419" s="113">
        <f t="shared" si="45"/>
        <v>7.5999999999999998E-2</v>
      </c>
      <c r="BA419" s="113">
        <f t="shared" si="45"/>
        <v>0.28400000000000003</v>
      </c>
      <c r="BB419" s="113">
        <f t="shared" si="45"/>
        <v>0.189</v>
      </c>
      <c r="BC419" s="113">
        <f t="shared" si="45"/>
        <v>2.46</v>
      </c>
      <c r="BD419" s="113">
        <f t="shared" si="45"/>
        <v>0</v>
      </c>
      <c r="BE419" s="113">
        <f t="shared" si="45"/>
        <v>7.0000000000000007E-2</v>
      </c>
      <c r="BF419" s="113">
        <f t="shared" si="45"/>
        <v>1.26</v>
      </c>
      <c r="BG419" s="113">
        <f t="shared" si="45"/>
        <v>36</v>
      </c>
      <c r="BH419" s="113">
        <f t="shared" si="45"/>
        <v>216</v>
      </c>
      <c r="BI419" s="113">
        <f t="shared" si="45"/>
        <v>162</v>
      </c>
      <c r="BJ419" s="113">
        <f t="shared" si="45"/>
        <v>25.2</v>
      </c>
      <c r="BK419" s="113">
        <f t="shared" si="45"/>
        <v>0.18</v>
      </c>
    </row>
    <row r="420" spans="1:65" ht="15.75" customHeight="1" x14ac:dyDescent="0.25">
      <c r="A420" s="533" t="s">
        <v>330</v>
      </c>
      <c r="B420" s="533"/>
      <c r="C420" s="533"/>
      <c r="D420" s="54"/>
      <c r="E420" s="47"/>
      <c r="F420" s="44"/>
      <c r="G420" s="38"/>
      <c r="H420" s="38"/>
      <c r="I420" s="45"/>
      <c r="J420" s="200"/>
      <c r="K420" s="200"/>
      <c r="L420" s="200"/>
      <c r="M420" s="200"/>
      <c r="N420" s="200"/>
      <c r="O420" s="200"/>
      <c r="P420" s="381"/>
      <c r="Q420" s="200"/>
      <c r="R420" s="177"/>
      <c r="S420" s="200"/>
      <c r="T420" s="200"/>
      <c r="U420" s="201"/>
      <c r="V420" s="201"/>
      <c r="W420" s="201"/>
      <c r="X420" s="201"/>
      <c r="Y420" s="511" t="s">
        <v>24</v>
      </c>
      <c r="Z420" s="511"/>
      <c r="AA420" s="511"/>
      <c r="AB420" s="38"/>
      <c r="AC420" s="38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38"/>
      <c r="AR420" s="38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G420" s="200"/>
      <c r="BH420" s="200"/>
      <c r="BI420" s="200"/>
      <c r="BJ420" s="200"/>
      <c r="BK420" s="200"/>
      <c r="BL420" s="200"/>
      <c r="BM420" s="200"/>
    </row>
    <row r="421" spans="1:65" ht="15.75" hidden="1" customHeight="1" x14ac:dyDescent="0.3">
      <c r="A421" s="506"/>
      <c r="B421" s="506"/>
      <c r="C421" s="506"/>
      <c r="D421" s="54"/>
      <c r="E421" s="47"/>
      <c r="F421" s="44"/>
      <c r="G421" s="38"/>
      <c r="H421" s="38"/>
      <c r="I421" s="45"/>
      <c r="J421" s="200"/>
      <c r="K421" s="200"/>
      <c r="L421" s="200"/>
      <c r="M421" s="200"/>
      <c r="N421" s="200"/>
      <c r="O421" s="200"/>
      <c r="P421" s="381"/>
      <c r="Q421" s="200"/>
      <c r="R421" s="177"/>
      <c r="S421" s="200"/>
      <c r="T421" s="200"/>
      <c r="U421" s="201"/>
      <c r="V421" s="201"/>
      <c r="W421" s="201"/>
      <c r="X421" s="201"/>
      <c r="Y421" s="464"/>
      <c r="Z421" s="464"/>
      <c r="AA421" s="466"/>
      <c r="AB421" s="38"/>
      <c r="AC421" s="38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38"/>
      <c r="AR421" s="38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301"/>
      <c r="BG421" s="200"/>
      <c r="BH421" s="200"/>
      <c r="BI421" s="200"/>
      <c r="BJ421" s="200"/>
      <c r="BK421" s="200"/>
      <c r="BL421" s="200"/>
      <c r="BM421" s="200"/>
    </row>
    <row r="422" spans="1:65" ht="15.75" customHeight="1" x14ac:dyDescent="0.25">
      <c r="A422" s="506" t="s">
        <v>339</v>
      </c>
      <c r="B422" s="506"/>
      <c r="C422" s="506"/>
      <c r="D422" s="48">
        <v>150</v>
      </c>
      <c r="E422" s="49">
        <v>150</v>
      </c>
      <c r="F422" s="44"/>
      <c r="G422" s="38"/>
      <c r="H422" s="38"/>
      <c r="I422" s="45"/>
      <c r="J422" s="200"/>
      <c r="K422" s="200"/>
      <c r="L422" s="200"/>
      <c r="M422" s="200"/>
      <c r="N422" s="200"/>
      <c r="O422" s="200"/>
      <c r="P422" s="381"/>
      <c r="Q422" s="201">
        <v>150</v>
      </c>
      <c r="R422" s="180">
        <v>150</v>
      </c>
      <c r="S422" s="201"/>
      <c r="T422" s="201"/>
      <c r="U422" s="200"/>
      <c r="V422" s="200"/>
      <c r="W422" s="200"/>
      <c r="X422" s="200"/>
      <c r="Y422" s="389"/>
      <c r="Z422" s="200"/>
      <c r="AA422" s="200"/>
      <c r="AB422" s="200"/>
      <c r="AC422" s="200"/>
      <c r="AD422" s="200"/>
      <c r="AE422" s="200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E422" s="471"/>
      <c r="BF422" s="471"/>
      <c r="BG422" s="200"/>
      <c r="BH422" s="200"/>
      <c r="BI422" s="200"/>
      <c r="BJ422" s="200"/>
      <c r="BK422" s="200"/>
      <c r="BL422" s="200"/>
      <c r="BM422" s="200"/>
    </row>
    <row r="423" spans="1:65" ht="15.75" customHeight="1" x14ac:dyDescent="0.25">
      <c r="A423" s="507" t="s">
        <v>63</v>
      </c>
      <c r="B423" s="507"/>
      <c r="C423" s="507"/>
      <c r="D423" s="54">
        <v>77</v>
      </c>
      <c r="E423" s="47">
        <v>60</v>
      </c>
      <c r="F423" s="44"/>
      <c r="G423" s="38"/>
      <c r="H423" s="38"/>
      <c r="I423" s="45"/>
      <c r="J423" s="200"/>
      <c r="K423" s="200"/>
      <c r="L423" s="200"/>
      <c r="M423" s="200"/>
      <c r="N423" s="200"/>
      <c r="O423" s="200"/>
      <c r="P423" s="381"/>
      <c r="Q423" s="200">
        <v>77</v>
      </c>
      <c r="R423" s="177">
        <v>60</v>
      </c>
      <c r="S423" s="47"/>
      <c r="T423" s="403"/>
      <c r="U423" s="200"/>
      <c r="V423" s="200"/>
      <c r="W423" s="200"/>
      <c r="X423" s="200"/>
      <c r="Y423" s="389"/>
      <c r="Z423" s="200"/>
      <c r="AA423" s="200"/>
      <c r="AB423" s="200"/>
      <c r="AC423" s="200"/>
      <c r="AD423" s="200"/>
      <c r="AE423" s="200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E423" s="471"/>
      <c r="BF423" s="471"/>
      <c r="BG423" s="200"/>
      <c r="BH423" s="200"/>
      <c r="BI423" s="200"/>
      <c r="BJ423" s="200"/>
      <c r="BK423" s="200"/>
      <c r="BL423" s="200"/>
      <c r="BM423" s="200"/>
    </row>
    <row r="424" spans="1:65" ht="15.75" hidden="1" customHeight="1" x14ac:dyDescent="0.3">
      <c r="A424" s="527"/>
      <c r="B424" s="527"/>
      <c r="C424" s="527"/>
      <c r="D424" s="54"/>
      <c r="E424" s="47"/>
      <c r="F424" s="44"/>
      <c r="G424" s="38"/>
      <c r="H424" s="38"/>
      <c r="I424" s="45"/>
      <c r="J424" s="200"/>
      <c r="K424" s="200"/>
      <c r="L424" s="200"/>
      <c r="M424" s="200"/>
      <c r="N424" s="200"/>
      <c r="O424" s="200"/>
      <c r="P424" s="381"/>
      <c r="Q424" s="200"/>
      <c r="R424" s="177"/>
      <c r="S424" s="200"/>
      <c r="T424" s="403"/>
      <c r="U424" s="200"/>
      <c r="V424" s="200"/>
      <c r="W424" s="200"/>
      <c r="X424" s="200"/>
      <c r="Y424" s="389"/>
      <c r="Z424" s="200"/>
      <c r="AA424" s="200"/>
      <c r="AB424" s="200"/>
      <c r="AC424" s="200"/>
      <c r="AD424" s="200"/>
      <c r="AE424" s="200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E424" s="471"/>
      <c r="BF424" s="471"/>
      <c r="BG424" s="200"/>
      <c r="BH424" s="200"/>
      <c r="BI424" s="200"/>
      <c r="BJ424" s="200"/>
      <c r="BK424" s="200"/>
      <c r="BL424" s="200"/>
      <c r="BM424" s="200"/>
    </row>
    <row r="425" spans="1:65" ht="15.75" customHeight="1" x14ac:dyDescent="0.25">
      <c r="A425" s="527" t="s">
        <v>48</v>
      </c>
      <c r="B425" s="527"/>
      <c r="C425" s="527"/>
      <c r="D425" s="86">
        <v>30</v>
      </c>
      <c r="E425" s="87">
        <v>16</v>
      </c>
      <c r="F425" s="88"/>
      <c r="G425" s="89"/>
      <c r="H425" s="89"/>
      <c r="I425" s="109"/>
      <c r="J425" s="206"/>
      <c r="K425" s="206"/>
      <c r="L425" s="206"/>
      <c r="M425" s="206"/>
      <c r="N425" s="206"/>
      <c r="O425" s="206"/>
      <c r="P425" s="416"/>
      <c r="Q425" s="206">
        <v>30</v>
      </c>
      <c r="R425" s="297">
        <v>16</v>
      </c>
      <c r="S425" s="47"/>
      <c r="T425" s="403"/>
      <c r="U425" s="206"/>
      <c r="V425" s="206"/>
      <c r="W425" s="206"/>
      <c r="X425" s="206"/>
      <c r="Y425" s="393"/>
      <c r="Z425" s="206"/>
      <c r="AA425" s="206"/>
      <c r="AB425" s="206"/>
      <c r="AC425" s="206"/>
      <c r="AD425" s="206"/>
      <c r="AE425" s="206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E425" s="471"/>
      <c r="BF425" s="471"/>
      <c r="BG425" s="206"/>
      <c r="BH425" s="206"/>
      <c r="BI425" s="206"/>
      <c r="BJ425" s="206"/>
      <c r="BK425" s="206"/>
      <c r="BL425" s="206"/>
      <c r="BM425" s="206"/>
    </row>
    <row r="426" spans="1:65" ht="15.75" customHeight="1" x14ac:dyDescent="0.25">
      <c r="A426" s="527" t="s">
        <v>18</v>
      </c>
      <c r="B426" s="527"/>
      <c r="C426" s="527"/>
      <c r="D426" s="86">
        <v>21</v>
      </c>
      <c r="E426" s="87">
        <v>18</v>
      </c>
      <c r="F426" s="88"/>
      <c r="G426" s="89"/>
      <c r="H426" s="89"/>
      <c r="I426" s="109"/>
      <c r="J426" s="206"/>
      <c r="K426" s="206"/>
      <c r="L426" s="206"/>
      <c r="M426" s="206"/>
      <c r="N426" s="206"/>
      <c r="O426" s="206"/>
      <c r="P426" s="416"/>
      <c r="Q426" s="206">
        <v>21</v>
      </c>
      <c r="R426" s="297">
        <v>18</v>
      </c>
      <c r="S426" s="47"/>
      <c r="T426" s="403"/>
      <c r="U426" s="206"/>
      <c r="V426" s="206"/>
      <c r="W426" s="206"/>
      <c r="X426" s="206"/>
      <c r="Y426" s="393"/>
      <c r="Z426" s="206"/>
      <c r="AA426" s="206"/>
      <c r="AB426" s="206"/>
      <c r="AC426" s="206"/>
      <c r="AD426" s="206"/>
      <c r="AE426" s="206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E426" s="471"/>
      <c r="BF426" s="471"/>
      <c r="BG426" s="206"/>
      <c r="BH426" s="206"/>
      <c r="BI426" s="206"/>
      <c r="BJ426" s="206"/>
      <c r="BK426" s="206"/>
      <c r="BL426" s="206"/>
      <c r="BM426" s="206"/>
    </row>
    <row r="427" spans="1:65" ht="15.75" customHeight="1" x14ac:dyDescent="0.25">
      <c r="A427" s="527" t="s">
        <v>29</v>
      </c>
      <c r="B427" s="527"/>
      <c r="C427" s="527"/>
      <c r="D427" s="86">
        <v>56.5</v>
      </c>
      <c r="E427" s="87">
        <v>44</v>
      </c>
      <c r="F427" s="88"/>
      <c r="G427" s="89"/>
      <c r="H427" s="89"/>
      <c r="I427" s="109"/>
      <c r="J427" s="206"/>
      <c r="K427" s="206"/>
      <c r="L427" s="206"/>
      <c r="M427" s="206"/>
      <c r="N427" s="206"/>
      <c r="O427" s="206"/>
      <c r="P427" s="416"/>
      <c r="Q427" s="206">
        <v>56.5</v>
      </c>
      <c r="R427" s="297">
        <v>44</v>
      </c>
      <c r="S427" s="200"/>
      <c r="T427" s="403"/>
      <c r="U427" s="206"/>
      <c r="V427" s="206"/>
      <c r="W427" s="206"/>
      <c r="X427" s="206"/>
      <c r="Y427" s="393"/>
      <c r="Z427" s="206"/>
      <c r="AA427" s="206"/>
      <c r="AB427" s="206"/>
      <c r="AC427" s="206"/>
      <c r="AD427" s="206"/>
      <c r="AE427" s="206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E427" s="471"/>
      <c r="BF427" s="471"/>
      <c r="BG427" s="206"/>
      <c r="BH427" s="206"/>
      <c r="BI427" s="206"/>
      <c r="BJ427" s="206"/>
      <c r="BK427" s="206"/>
      <c r="BL427" s="206"/>
      <c r="BM427" s="206"/>
    </row>
    <row r="428" spans="1:65" ht="15.75" customHeight="1" x14ac:dyDescent="0.25">
      <c r="A428" s="527" t="s">
        <v>19</v>
      </c>
      <c r="B428" s="527"/>
      <c r="C428" s="527"/>
      <c r="D428" s="121" t="s">
        <v>342</v>
      </c>
      <c r="E428" s="122">
        <v>9</v>
      </c>
      <c r="F428" s="123"/>
      <c r="G428" s="124"/>
      <c r="H428" s="124"/>
      <c r="I428" s="125"/>
      <c r="J428" s="209"/>
      <c r="K428" s="209"/>
      <c r="L428" s="209"/>
      <c r="M428" s="209"/>
      <c r="N428" s="209"/>
      <c r="O428" s="209"/>
      <c r="P428" s="417"/>
      <c r="Q428" s="419" t="s">
        <v>342</v>
      </c>
      <c r="R428" s="376">
        <v>9</v>
      </c>
      <c r="S428" s="47"/>
      <c r="T428" s="403"/>
      <c r="U428" s="209"/>
      <c r="V428" s="209"/>
      <c r="W428" s="209"/>
      <c r="X428" s="209"/>
      <c r="Y428" s="394"/>
      <c r="Z428" s="209"/>
      <c r="AA428" s="209"/>
      <c r="AB428" s="209"/>
      <c r="AC428" s="209"/>
      <c r="AD428" s="209"/>
      <c r="AE428" s="20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E428" s="471"/>
      <c r="BF428" s="471"/>
      <c r="BG428" s="209"/>
      <c r="BH428" s="209"/>
      <c r="BI428" s="209"/>
      <c r="BJ428" s="209"/>
      <c r="BK428" s="209"/>
      <c r="BL428" s="209"/>
      <c r="BM428" s="209"/>
    </row>
    <row r="429" spans="1:65" ht="15.75" customHeight="1" x14ac:dyDescent="0.25">
      <c r="A429" s="506" t="s">
        <v>340</v>
      </c>
      <c r="B429" s="506"/>
      <c r="C429" s="506"/>
      <c r="D429" s="86">
        <v>50</v>
      </c>
      <c r="E429" s="59">
        <v>50</v>
      </c>
      <c r="F429" s="88"/>
      <c r="G429" s="89"/>
      <c r="H429" s="89"/>
      <c r="I429" s="109"/>
      <c r="J429" s="206"/>
      <c r="K429" s="206"/>
      <c r="L429" s="206"/>
      <c r="M429" s="206"/>
      <c r="N429" s="206"/>
      <c r="O429" s="206"/>
      <c r="P429" s="416"/>
      <c r="Q429" s="206">
        <v>50</v>
      </c>
      <c r="R429" s="56">
        <v>50</v>
      </c>
      <c r="S429" s="202"/>
      <c r="T429" s="202"/>
      <c r="U429" s="206"/>
      <c r="V429" s="206"/>
      <c r="W429" s="206"/>
      <c r="X429" s="206"/>
      <c r="Y429" s="393"/>
      <c r="Z429" s="206"/>
      <c r="AA429" s="206"/>
      <c r="AB429" s="206"/>
      <c r="AC429" s="206"/>
      <c r="AD429" s="206"/>
      <c r="AE429" s="206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E429" s="471"/>
      <c r="BF429" s="471"/>
      <c r="BG429" s="206"/>
      <c r="BH429" s="206"/>
      <c r="BI429" s="206"/>
      <c r="BJ429" s="206"/>
      <c r="BK429" s="206"/>
      <c r="BL429" s="206"/>
      <c r="BM429" s="206"/>
    </row>
    <row r="430" spans="1:65" ht="15.75" customHeight="1" x14ac:dyDescent="0.25">
      <c r="A430" s="507" t="s">
        <v>341</v>
      </c>
      <c r="B430" s="507"/>
      <c r="C430" s="507"/>
      <c r="D430" s="54">
        <v>5</v>
      </c>
      <c r="E430" s="49">
        <v>5</v>
      </c>
      <c r="F430" s="44"/>
      <c r="G430" s="38"/>
      <c r="H430" s="38"/>
      <c r="I430" s="45"/>
      <c r="J430" s="200"/>
      <c r="K430" s="200"/>
      <c r="L430" s="200"/>
      <c r="M430" s="200"/>
      <c r="N430" s="200"/>
      <c r="O430" s="200"/>
      <c r="P430" s="381"/>
      <c r="Q430" s="200">
        <v>5</v>
      </c>
      <c r="R430" s="180">
        <v>5</v>
      </c>
      <c r="S430" s="47"/>
      <c r="T430" s="403"/>
      <c r="U430" s="200"/>
      <c r="V430" s="200"/>
      <c r="W430" s="200"/>
      <c r="X430" s="200"/>
      <c r="Y430" s="389"/>
      <c r="Z430" s="200"/>
      <c r="AA430" s="200"/>
      <c r="AB430" s="200"/>
      <c r="AC430" s="200"/>
      <c r="AD430" s="200"/>
      <c r="AE430" s="200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E430" s="471"/>
      <c r="BF430" s="471"/>
      <c r="BG430" s="200"/>
      <c r="BH430" s="200"/>
      <c r="BI430" s="200"/>
      <c r="BJ430" s="200"/>
      <c r="BK430" s="200"/>
      <c r="BL430" s="200"/>
      <c r="BM430" s="200"/>
    </row>
    <row r="431" spans="1:65" ht="15.75" customHeight="1" x14ac:dyDescent="0.25">
      <c r="A431" s="503" t="s">
        <v>31</v>
      </c>
      <c r="B431" s="503"/>
      <c r="C431" s="503"/>
      <c r="D431" s="54">
        <v>12.5</v>
      </c>
      <c r="E431" s="47">
        <v>12.5</v>
      </c>
      <c r="F431" s="44"/>
      <c r="G431" s="38"/>
      <c r="H431" s="38"/>
      <c r="I431" s="45"/>
      <c r="J431" s="200"/>
      <c r="K431" s="200"/>
      <c r="L431" s="200"/>
      <c r="M431" s="200"/>
      <c r="N431" s="200"/>
      <c r="O431" s="200"/>
      <c r="P431" s="381"/>
      <c r="Q431" s="200">
        <v>12.5</v>
      </c>
      <c r="R431" s="177">
        <v>12.5</v>
      </c>
      <c r="S431" s="47"/>
      <c r="T431" s="403"/>
      <c r="U431" s="200"/>
      <c r="V431" s="200"/>
      <c r="W431" s="200"/>
      <c r="X431" s="200"/>
      <c r="Y431" s="389"/>
      <c r="Z431" s="200"/>
      <c r="AA431" s="200"/>
      <c r="AB431" s="200"/>
      <c r="AC431" s="200"/>
      <c r="AD431" s="200"/>
      <c r="AE431" s="200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E431" s="471"/>
      <c r="BF431" s="471"/>
      <c r="BG431" s="200"/>
      <c r="BH431" s="200"/>
      <c r="BI431" s="200"/>
      <c r="BJ431" s="200"/>
      <c r="BK431" s="200"/>
      <c r="BL431" s="200"/>
      <c r="BM431" s="200"/>
    </row>
    <row r="432" spans="1:65" ht="15.75" customHeight="1" x14ac:dyDescent="0.25">
      <c r="A432" s="507" t="s">
        <v>302</v>
      </c>
      <c r="B432" s="507"/>
      <c r="C432" s="507"/>
      <c r="D432" s="54">
        <v>3.8</v>
      </c>
      <c r="E432" s="47">
        <v>3.8</v>
      </c>
      <c r="F432" s="44"/>
      <c r="G432" s="38"/>
      <c r="H432" s="38"/>
      <c r="I432" s="45"/>
      <c r="J432" s="200"/>
      <c r="K432" s="200"/>
      <c r="L432" s="200"/>
      <c r="M432" s="200"/>
      <c r="N432" s="200"/>
      <c r="O432" s="200"/>
      <c r="P432" s="381"/>
      <c r="Q432" s="200">
        <v>3.8</v>
      </c>
      <c r="R432" s="177">
        <v>3.8</v>
      </c>
      <c r="S432" s="99"/>
      <c r="T432" s="403"/>
      <c r="U432" s="200"/>
      <c r="V432" s="200"/>
      <c r="W432" s="200"/>
      <c r="X432" s="200"/>
      <c r="Y432" s="389"/>
      <c r="Z432" s="200"/>
      <c r="AA432" s="200"/>
      <c r="AB432" s="200"/>
      <c r="AC432" s="200"/>
      <c r="AD432" s="200"/>
      <c r="AE432" s="200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E432" s="471"/>
      <c r="BF432" s="471"/>
      <c r="BG432" s="200"/>
      <c r="BH432" s="200"/>
      <c r="BI432" s="200"/>
      <c r="BJ432" s="200"/>
      <c r="BK432" s="200"/>
      <c r="BL432" s="200"/>
      <c r="BM432" s="200"/>
    </row>
    <row r="433" spans="1:65" ht="12.75" hidden="1" customHeight="1" x14ac:dyDescent="0.3">
      <c r="A433" s="507"/>
      <c r="B433" s="507"/>
      <c r="C433" s="507"/>
      <c r="D433" s="54"/>
      <c r="E433" s="47"/>
      <c r="F433" s="50"/>
      <c r="G433" s="51"/>
      <c r="H433" s="51"/>
      <c r="I433" s="52"/>
      <c r="J433" s="201"/>
      <c r="K433" s="201"/>
      <c r="L433" s="201"/>
      <c r="M433" s="201"/>
      <c r="N433" s="201"/>
      <c r="O433" s="201"/>
      <c r="P433" s="380"/>
      <c r="Q433" s="200"/>
      <c r="R433" s="177"/>
      <c r="S433" s="200"/>
      <c r="T433" s="200"/>
      <c r="U433" s="201"/>
      <c r="V433" s="201"/>
      <c r="W433" s="201"/>
      <c r="X433" s="201"/>
      <c r="Y433" s="390"/>
      <c r="Z433" s="201"/>
      <c r="AA433" s="201"/>
      <c r="AB433" s="201"/>
      <c r="AC433" s="201"/>
      <c r="AD433" s="201"/>
      <c r="AE433" s="201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E433" s="471"/>
      <c r="BF433" s="471"/>
      <c r="BG433" s="201"/>
      <c r="BH433" s="201"/>
      <c r="BI433" s="201"/>
      <c r="BJ433" s="201"/>
      <c r="BK433" s="201"/>
      <c r="BL433" s="201"/>
      <c r="BM433" s="201"/>
    </row>
    <row r="434" spans="1:65" ht="15.75" customHeight="1" x14ac:dyDescent="0.25">
      <c r="A434" s="507" t="s">
        <v>61</v>
      </c>
      <c r="B434" s="507"/>
      <c r="C434" s="507"/>
      <c r="D434" s="54">
        <v>38</v>
      </c>
      <c r="E434" s="47">
        <v>38</v>
      </c>
      <c r="F434" s="44"/>
      <c r="G434" s="38"/>
      <c r="H434" s="38"/>
      <c r="I434" s="45"/>
      <c r="J434" s="200"/>
      <c r="K434" s="200"/>
      <c r="L434" s="200"/>
      <c r="M434" s="200"/>
      <c r="N434" s="200"/>
      <c r="O434" s="200"/>
      <c r="P434" s="381"/>
      <c r="Q434" s="200">
        <v>38</v>
      </c>
      <c r="R434" s="177">
        <v>38</v>
      </c>
      <c r="S434" s="200"/>
      <c r="T434" s="200"/>
      <c r="U434" s="200"/>
      <c r="V434" s="200"/>
      <c r="W434" s="200"/>
      <c r="X434" s="200"/>
      <c r="Y434" s="389"/>
      <c r="Z434" s="200"/>
      <c r="AA434" s="200"/>
      <c r="AB434" s="200"/>
      <c r="AC434" s="200"/>
      <c r="AD434" s="200"/>
      <c r="AE434" s="200"/>
      <c r="AF434" s="51"/>
      <c r="AG434" s="38"/>
      <c r="AH434" s="38"/>
      <c r="AI434" s="51"/>
      <c r="AJ434" s="51"/>
      <c r="AK434" s="38"/>
      <c r="AL434" s="38"/>
      <c r="AM434" s="51"/>
      <c r="AN434" s="51"/>
      <c r="AO434" s="51"/>
      <c r="AP434" s="51"/>
      <c r="AQ434" s="38"/>
      <c r="AR434" s="51"/>
      <c r="AS434" s="38"/>
      <c r="AT434" s="51"/>
      <c r="AU434" s="51"/>
      <c r="AV434" s="38"/>
      <c r="AW434" s="38"/>
      <c r="AX434" s="51"/>
      <c r="AY434" s="51"/>
      <c r="AZ434" s="38"/>
      <c r="BA434" s="38"/>
      <c r="BB434" s="51"/>
      <c r="BC434" s="51"/>
      <c r="BD434" s="52"/>
      <c r="BE434" s="201"/>
      <c r="BF434" s="471"/>
      <c r="BG434" s="200"/>
      <c r="BH434" s="200"/>
      <c r="BI434" s="200"/>
      <c r="BJ434" s="200"/>
      <c r="BK434" s="200"/>
      <c r="BL434" s="200"/>
      <c r="BM434" s="200"/>
    </row>
    <row r="435" spans="1:65" ht="20.100000000000001" customHeight="1" x14ac:dyDescent="0.25">
      <c r="A435" s="507"/>
      <c r="B435" s="507"/>
      <c r="C435" s="507"/>
      <c r="D435" s="54"/>
      <c r="E435" s="49"/>
      <c r="F435" s="50">
        <v>2.16</v>
      </c>
      <c r="G435" s="51">
        <v>9.6</v>
      </c>
      <c r="H435" s="51">
        <v>26.64</v>
      </c>
      <c r="I435" s="52">
        <v>201.6</v>
      </c>
      <c r="J435" s="201">
        <v>7.5999999999999998E-2</v>
      </c>
      <c r="K435" s="201">
        <v>11.58</v>
      </c>
      <c r="L435" s="201">
        <v>31.32</v>
      </c>
      <c r="M435" s="201">
        <v>54.04</v>
      </c>
      <c r="N435" s="201">
        <v>72.150000000000006</v>
      </c>
      <c r="O435" s="201">
        <v>29.41</v>
      </c>
      <c r="P435" s="380">
        <v>1.1499999999999999</v>
      </c>
      <c r="Q435" s="200"/>
      <c r="R435" s="180"/>
      <c r="S435" s="50">
        <v>2.16</v>
      </c>
      <c r="T435" s="51">
        <v>9.6</v>
      </c>
      <c r="U435" s="51">
        <v>26.64</v>
      </c>
      <c r="V435" s="52">
        <v>201.6</v>
      </c>
      <c r="W435" s="201"/>
      <c r="X435" s="201"/>
      <c r="Y435" s="390"/>
      <c r="Z435" s="201"/>
      <c r="AA435" s="201"/>
      <c r="AB435" s="201"/>
      <c r="AC435" s="201"/>
      <c r="AD435" s="201"/>
      <c r="AE435" s="201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E435" s="201">
        <v>7.5999999999999998E-2</v>
      </c>
      <c r="BF435" s="201">
        <v>11.58</v>
      </c>
      <c r="BG435" s="201">
        <v>31.32</v>
      </c>
      <c r="BH435" s="201">
        <v>54.04</v>
      </c>
      <c r="BI435" s="201">
        <v>72.150000000000006</v>
      </c>
      <c r="BJ435" s="201">
        <v>29.41</v>
      </c>
      <c r="BK435" s="380">
        <v>1.1499999999999999</v>
      </c>
      <c r="BL435" s="201">
        <v>29.41</v>
      </c>
      <c r="BM435" s="201">
        <v>1.1499999999999999</v>
      </c>
    </row>
    <row r="436" spans="1:65" ht="15.75" customHeight="1" x14ac:dyDescent="0.25">
      <c r="A436" s="498" t="s">
        <v>167</v>
      </c>
      <c r="B436" s="498"/>
      <c r="C436" s="498"/>
      <c r="D436" s="201">
        <v>150</v>
      </c>
      <c r="E436" s="201">
        <v>150</v>
      </c>
      <c r="F436" s="201">
        <v>1.8</v>
      </c>
      <c r="G436" s="201"/>
      <c r="H436" s="201">
        <v>27.27</v>
      </c>
      <c r="I436" s="201">
        <v>115</v>
      </c>
      <c r="J436" s="201">
        <v>0.03</v>
      </c>
      <c r="K436" s="201">
        <v>6</v>
      </c>
      <c r="L436" s="201"/>
      <c r="M436" s="201">
        <v>16</v>
      </c>
      <c r="N436" s="201">
        <v>22</v>
      </c>
      <c r="O436" s="201">
        <v>9</v>
      </c>
      <c r="P436" s="201">
        <v>2.2000000000000002</v>
      </c>
      <c r="Q436" s="201">
        <v>180</v>
      </c>
      <c r="R436" s="201">
        <v>180</v>
      </c>
      <c r="S436" s="201">
        <v>1.8</v>
      </c>
      <c r="T436" s="201"/>
      <c r="U436" s="201">
        <v>27.27</v>
      </c>
      <c r="V436" s="201">
        <v>138</v>
      </c>
      <c r="W436" s="498" t="s">
        <v>105</v>
      </c>
      <c r="X436" s="498"/>
      <c r="Y436" s="498"/>
      <c r="Z436" s="200">
        <v>100</v>
      </c>
      <c r="AA436" s="201">
        <v>100</v>
      </c>
      <c r="AB436" s="201">
        <v>26</v>
      </c>
      <c r="AC436" s="201">
        <v>278</v>
      </c>
      <c r="AD436" s="201">
        <v>16</v>
      </c>
      <c r="AE436" s="201">
        <v>9</v>
      </c>
      <c r="AF436" s="201">
        <v>11</v>
      </c>
      <c r="AG436" s="201">
        <v>2.2000000000000002</v>
      </c>
      <c r="AH436" s="201"/>
      <c r="AI436" s="201">
        <v>30</v>
      </c>
      <c r="AJ436" s="201">
        <v>0.2</v>
      </c>
      <c r="AK436" s="201">
        <v>0.03</v>
      </c>
      <c r="AL436" s="201">
        <v>0.02</v>
      </c>
      <c r="AM436" s="201">
        <v>0.3</v>
      </c>
      <c r="AN436" s="201">
        <v>10</v>
      </c>
      <c r="AO436" s="200">
        <v>100</v>
      </c>
      <c r="AP436" s="201">
        <v>100</v>
      </c>
      <c r="AQ436" s="201">
        <v>26</v>
      </c>
      <c r="AR436" s="201">
        <v>278</v>
      </c>
      <c r="AS436" s="201">
        <v>16</v>
      </c>
      <c r="AT436" s="201">
        <v>9</v>
      </c>
      <c r="AU436" s="201">
        <v>11</v>
      </c>
      <c r="AV436" s="201">
        <v>2.2000000000000002</v>
      </c>
      <c r="AW436" s="201"/>
      <c r="AX436" s="201">
        <v>30</v>
      </c>
      <c r="AY436" s="201">
        <v>0.2</v>
      </c>
      <c r="AZ436" s="201">
        <v>0.03</v>
      </c>
      <c r="BA436" s="201">
        <v>0.02</v>
      </c>
      <c r="BB436" s="201">
        <v>0.3</v>
      </c>
      <c r="BC436" s="201">
        <v>10</v>
      </c>
      <c r="BD436" s="471"/>
      <c r="BE436" s="201">
        <v>0.03</v>
      </c>
      <c r="BF436" s="201">
        <v>6</v>
      </c>
      <c r="BG436" s="201"/>
      <c r="BH436" s="201">
        <v>16</v>
      </c>
      <c r="BI436" s="201">
        <v>22</v>
      </c>
      <c r="BJ436" s="201">
        <v>9</v>
      </c>
      <c r="BK436" s="201">
        <v>2.2000000000000002</v>
      </c>
    </row>
    <row r="437" spans="1:65" ht="15.75" customHeight="1" x14ac:dyDescent="0.25">
      <c r="A437" s="504" t="s">
        <v>10</v>
      </c>
      <c r="B437" s="504"/>
      <c r="C437" s="504"/>
      <c r="D437" s="200">
        <v>30</v>
      </c>
      <c r="E437" s="180">
        <v>30</v>
      </c>
      <c r="F437" s="50">
        <v>1.98</v>
      </c>
      <c r="G437" s="51">
        <v>0.25</v>
      </c>
      <c r="H437" s="51">
        <v>12.08</v>
      </c>
      <c r="I437" s="213">
        <v>58.3</v>
      </c>
      <c r="J437" s="178">
        <v>4.4999999999999998E-2</v>
      </c>
      <c r="K437" s="179"/>
      <c r="L437" s="179"/>
      <c r="M437" s="179">
        <v>10</v>
      </c>
      <c r="N437" s="179">
        <v>46.8</v>
      </c>
      <c r="O437" s="179">
        <v>13.2</v>
      </c>
      <c r="P437" s="180">
        <v>1.07</v>
      </c>
      <c r="Q437" s="200">
        <v>30</v>
      </c>
      <c r="R437" s="180">
        <v>30</v>
      </c>
      <c r="S437" s="50">
        <v>1.98</v>
      </c>
      <c r="T437" s="51">
        <v>0.25</v>
      </c>
      <c r="U437" s="51">
        <v>12.08</v>
      </c>
      <c r="V437" s="213">
        <v>58.3</v>
      </c>
      <c r="W437" s="201"/>
      <c r="X437" s="201"/>
      <c r="Y437" s="511"/>
      <c r="Z437" s="511"/>
      <c r="AA437" s="511"/>
      <c r="AB437" s="38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38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178">
        <v>4.4999999999999998E-2</v>
      </c>
      <c r="BF437" s="179"/>
      <c r="BG437" s="179"/>
      <c r="BH437" s="179">
        <v>10</v>
      </c>
      <c r="BI437" s="179">
        <v>46.8</v>
      </c>
      <c r="BJ437" s="179">
        <v>13.2</v>
      </c>
      <c r="BK437" s="180">
        <v>1.07</v>
      </c>
      <c r="BL437" s="179">
        <v>14.1</v>
      </c>
      <c r="BM437" s="180">
        <v>1.17</v>
      </c>
    </row>
    <row r="438" spans="1:65" ht="18.600000000000001" hidden="1" customHeight="1" x14ac:dyDescent="0.3">
      <c r="A438" s="507"/>
      <c r="B438" s="507"/>
      <c r="C438" s="507"/>
      <c r="D438" s="54"/>
      <c r="E438" s="47"/>
      <c r="F438" s="44"/>
      <c r="G438" s="38"/>
      <c r="H438" s="38"/>
      <c r="I438" s="45"/>
      <c r="J438" s="200"/>
      <c r="K438" s="200"/>
      <c r="L438" s="200"/>
      <c r="M438" s="200"/>
      <c r="N438" s="200"/>
      <c r="O438" s="200"/>
      <c r="P438" s="381"/>
      <c r="Q438" s="200"/>
      <c r="R438" s="177"/>
      <c r="S438" s="200"/>
      <c r="T438" s="200"/>
      <c r="U438" s="200"/>
      <c r="V438" s="200"/>
      <c r="W438" s="200"/>
      <c r="X438" s="200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G438" s="200"/>
      <c r="BH438" s="200"/>
      <c r="BI438" s="200"/>
      <c r="BJ438" s="200"/>
      <c r="BK438" s="200"/>
      <c r="BL438" s="200"/>
      <c r="BM438" s="200"/>
    </row>
    <row r="439" spans="1:65" ht="15.75" hidden="1" customHeight="1" x14ac:dyDescent="0.3">
      <c r="A439" s="512"/>
      <c r="B439" s="512"/>
      <c r="C439" s="512"/>
      <c r="D439" s="126"/>
      <c r="E439" s="47"/>
      <c r="F439" s="44"/>
      <c r="G439" s="38"/>
      <c r="H439" s="38"/>
      <c r="I439" s="45"/>
      <c r="J439" s="200"/>
      <c r="K439" s="200"/>
      <c r="L439" s="200"/>
      <c r="M439" s="200"/>
      <c r="N439" s="200"/>
      <c r="O439" s="200"/>
      <c r="P439" s="381"/>
      <c r="Q439" s="420"/>
      <c r="R439" s="177"/>
      <c r="S439" s="200"/>
      <c r="T439" s="200"/>
      <c r="U439" s="200"/>
      <c r="V439" s="200"/>
      <c r="W439" s="200"/>
      <c r="X439" s="200"/>
      <c r="Y439" s="513"/>
      <c r="Z439" s="513"/>
      <c r="AA439" s="513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G439" s="200"/>
      <c r="BH439" s="200"/>
      <c r="BI439" s="200"/>
      <c r="BJ439" s="200"/>
      <c r="BK439" s="200"/>
      <c r="BL439" s="200"/>
      <c r="BM439" s="200"/>
    </row>
    <row r="440" spans="1:65" ht="15.75" hidden="1" customHeight="1" x14ac:dyDescent="0.3">
      <c r="A440" s="512"/>
      <c r="B440" s="512"/>
      <c r="C440" s="512"/>
      <c r="D440" s="54"/>
      <c r="E440" s="49"/>
      <c r="F440" s="50"/>
      <c r="G440" s="51"/>
      <c r="H440" s="51"/>
      <c r="I440" s="52"/>
      <c r="J440" s="201"/>
      <c r="K440" s="201"/>
      <c r="L440" s="201"/>
      <c r="M440" s="201"/>
      <c r="N440" s="201"/>
      <c r="O440" s="201"/>
      <c r="P440" s="380"/>
      <c r="Q440" s="200"/>
      <c r="R440" s="180"/>
      <c r="S440" s="201"/>
      <c r="T440" s="201"/>
      <c r="U440" s="201"/>
      <c r="V440" s="201"/>
      <c r="W440" s="201"/>
      <c r="X440" s="201"/>
      <c r="Y440" s="513"/>
      <c r="Z440" s="513"/>
      <c r="AA440" s="513"/>
      <c r="AB440" s="38"/>
      <c r="AC440" s="38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G440" s="201"/>
      <c r="BH440" s="201"/>
      <c r="BI440" s="201"/>
      <c r="BJ440" s="201"/>
      <c r="BK440" s="201"/>
      <c r="BL440" s="201"/>
      <c r="BM440" s="201"/>
    </row>
    <row r="441" spans="1:65" s="77" customFormat="1" ht="15.75" customHeight="1" x14ac:dyDescent="0.25">
      <c r="A441" s="517" t="s">
        <v>352</v>
      </c>
      <c r="B441" s="517"/>
      <c r="C441" s="517"/>
      <c r="D441" s="61"/>
      <c r="E441" s="62">
        <f>SUM(E422+E429+E436+E437)</f>
        <v>380</v>
      </c>
      <c r="F441" s="113">
        <f>SUM(F435:F440)</f>
        <v>5.9399999999999995</v>
      </c>
      <c r="G441" s="113">
        <f t="shared" ref="G441:P441" si="46">SUM(G435:G440)</f>
        <v>9.85</v>
      </c>
      <c r="H441" s="113">
        <f t="shared" si="46"/>
        <v>65.989999999999995</v>
      </c>
      <c r="I441" s="113">
        <f t="shared" si="46"/>
        <v>374.90000000000003</v>
      </c>
      <c r="J441" s="113">
        <f t="shared" si="46"/>
        <v>0.151</v>
      </c>
      <c r="K441" s="113">
        <f t="shared" si="46"/>
        <v>17.579999999999998</v>
      </c>
      <c r="L441" s="113">
        <f t="shared" si="46"/>
        <v>31.32</v>
      </c>
      <c r="M441" s="113">
        <f t="shared" si="46"/>
        <v>80.039999999999992</v>
      </c>
      <c r="N441" s="113">
        <f t="shared" si="46"/>
        <v>140.94999999999999</v>
      </c>
      <c r="O441" s="113">
        <f t="shared" si="46"/>
        <v>51.61</v>
      </c>
      <c r="P441" s="117">
        <f t="shared" si="46"/>
        <v>4.42</v>
      </c>
      <c r="Q441" s="231"/>
      <c r="R441" s="62">
        <f>SUM(R422+R429+R436+R437)</f>
        <v>410</v>
      </c>
      <c r="S441" s="203"/>
      <c r="T441" s="474">
        <f>SUM(T435:T437)</f>
        <v>9.85</v>
      </c>
      <c r="U441" s="207">
        <f t="shared" ref="U441:BM441" si="47">SUM(U435:U440)</f>
        <v>65.989999999999995</v>
      </c>
      <c r="V441" s="207">
        <f t="shared" si="47"/>
        <v>397.90000000000003</v>
      </c>
      <c r="W441" s="207">
        <f t="shared" si="47"/>
        <v>0</v>
      </c>
      <c r="X441" s="207">
        <f t="shared" si="47"/>
        <v>0</v>
      </c>
      <c r="Y441" s="113">
        <f t="shared" si="47"/>
        <v>0</v>
      </c>
      <c r="Z441" s="113">
        <f t="shared" si="47"/>
        <v>100</v>
      </c>
      <c r="AA441" s="113">
        <f t="shared" si="47"/>
        <v>100</v>
      </c>
      <c r="AB441" s="113">
        <f t="shared" si="47"/>
        <v>26</v>
      </c>
      <c r="AC441" s="113">
        <f t="shared" si="47"/>
        <v>278</v>
      </c>
      <c r="AD441" s="113">
        <f t="shared" si="47"/>
        <v>16</v>
      </c>
      <c r="AE441" s="113">
        <f t="shared" si="47"/>
        <v>9</v>
      </c>
      <c r="AF441" s="113">
        <f t="shared" si="47"/>
        <v>11</v>
      </c>
      <c r="AG441" s="113">
        <f t="shared" si="47"/>
        <v>2.2000000000000002</v>
      </c>
      <c r="AH441" s="113">
        <f t="shared" si="47"/>
        <v>0</v>
      </c>
      <c r="AI441" s="113">
        <f t="shared" si="47"/>
        <v>30</v>
      </c>
      <c r="AJ441" s="113">
        <f t="shared" si="47"/>
        <v>0.2</v>
      </c>
      <c r="AK441" s="113">
        <f t="shared" si="47"/>
        <v>0.03</v>
      </c>
      <c r="AL441" s="113">
        <f t="shared" si="47"/>
        <v>0.02</v>
      </c>
      <c r="AM441" s="113">
        <f t="shared" si="47"/>
        <v>0.3</v>
      </c>
      <c r="AN441" s="113">
        <f t="shared" si="47"/>
        <v>10</v>
      </c>
      <c r="AO441" s="113">
        <f t="shared" si="47"/>
        <v>100</v>
      </c>
      <c r="AP441" s="113">
        <f t="shared" si="47"/>
        <v>100</v>
      </c>
      <c r="AQ441" s="113">
        <f t="shared" si="47"/>
        <v>26</v>
      </c>
      <c r="AR441" s="113">
        <f t="shared" si="47"/>
        <v>278</v>
      </c>
      <c r="AS441" s="113">
        <f t="shared" si="47"/>
        <v>16</v>
      </c>
      <c r="AT441" s="113">
        <f t="shared" si="47"/>
        <v>9</v>
      </c>
      <c r="AU441" s="113">
        <f t="shared" si="47"/>
        <v>11</v>
      </c>
      <c r="AV441" s="113">
        <f t="shared" si="47"/>
        <v>2.2000000000000002</v>
      </c>
      <c r="AW441" s="113">
        <f t="shared" si="47"/>
        <v>0</v>
      </c>
      <c r="AX441" s="113">
        <f t="shared" si="47"/>
        <v>30</v>
      </c>
      <c r="AY441" s="113">
        <f t="shared" si="47"/>
        <v>0.2</v>
      </c>
      <c r="AZ441" s="113">
        <f t="shared" si="47"/>
        <v>0.03</v>
      </c>
      <c r="BA441" s="113">
        <f t="shared" si="47"/>
        <v>0.02</v>
      </c>
      <c r="BB441" s="113">
        <f t="shared" si="47"/>
        <v>0.3</v>
      </c>
      <c r="BC441" s="113">
        <f t="shared" si="47"/>
        <v>10</v>
      </c>
      <c r="BD441" s="113">
        <f t="shared" si="47"/>
        <v>0</v>
      </c>
      <c r="BE441" s="113">
        <f t="shared" si="47"/>
        <v>0.151</v>
      </c>
      <c r="BF441" s="113">
        <f t="shared" si="47"/>
        <v>17.579999999999998</v>
      </c>
      <c r="BG441" s="113">
        <f t="shared" si="47"/>
        <v>31.32</v>
      </c>
      <c r="BH441" s="113">
        <f t="shared" si="47"/>
        <v>80.039999999999992</v>
      </c>
      <c r="BI441" s="113">
        <f t="shared" si="47"/>
        <v>140.94999999999999</v>
      </c>
      <c r="BJ441" s="113">
        <f t="shared" si="47"/>
        <v>51.61</v>
      </c>
      <c r="BK441" s="113">
        <f t="shared" si="47"/>
        <v>4.42</v>
      </c>
      <c r="BL441" s="113">
        <f t="shared" si="47"/>
        <v>43.51</v>
      </c>
      <c r="BM441" s="113">
        <f t="shared" si="47"/>
        <v>2.3199999999999998</v>
      </c>
    </row>
    <row r="442" spans="1:65" s="81" customFormat="1" ht="15.75" customHeight="1" x14ac:dyDescent="0.25">
      <c r="A442" s="541" t="s">
        <v>189</v>
      </c>
      <c r="B442" s="541"/>
      <c r="C442" s="541"/>
      <c r="D442" s="79"/>
      <c r="E442" s="78">
        <f>SUM(E355+E396+E419+E441)</f>
        <v>1628</v>
      </c>
      <c r="F442" s="78">
        <f t="shared" ref="F442:P442" si="48">SUM(F355+F396+F419+F441)</f>
        <v>57.819999999999993</v>
      </c>
      <c r="G442" s="78">
        <f t="shared" si="48"/>
        <v>52.29</v>
      </c>
      <c r="H442" s="78">
        <f t="shared" si="48"/>
        <v>242.89</v>
      </c>
      <c r="I442" s="78">
        <f t="shared" si="48"/>
        <v>1740.0100000000002</v>
      </c>
      <c r="J442" s="78">
        <f t="shared" si="48"/>
        <v>0.59899999999999998</v>
      </c>
      <c r="K442" s="78">
        <f t="shared" si="48"/>
        <v>42.73</v>
      </c>
      <c r="L442" s="78">
        <f t="shared" si="48"/>
        <v>248.62</v>
      </c>
      <c r="M442" s="78">
        <f t="shared" si="48"/>
        <v>493.28</v>
      </c>
      <c r="N442" s="78">
        <f t="shared" si="48"/>
        <v>905.95</v>
      </c>
      <c r="O442" s="78">
        <f t="shared" si="48"/>
        <v>275.45</v>
      </c>
      <c r="P442" s="78">
        <f t="shared" si="48"/>
        <v>43.009999999999991</v>
      </c>
      <c r="Q442" s="188"/>
      <c r="R442" s="78">
        <f t="shared" ref="R442" si="49">SUM(R355+R396+R419+R441)</f>
        <v>2011</v>
      </c>
      <c r="S442" s="78">
        <f t="shared" ref="S442" si="50">SUM(S355+S396+S419+S441)</f>
        <v>64.14</v>
      </c>
      <c r="T442" s="78">
        <f t="shared" ref="T442" si="51">SUM(T355+T396+T419+T441)</f>
        <v>62.760000000000005</v>
      </c>
      <c r="U442" s="78">
        <f t="shared" ref="U442" si="52">SUM(U355+U396+U419+U441)</f>
        <v>266.95</v>
      </c>
      <c r="V442" s="78">
        <f t="shared" ref="V442" si="53">SUM(V355+V396+V419+V441)</f>
        <v>1978.8899999999999</v>
      </c>
      <c r="W442" s="78">
        <f t="shared" ref="W442" si="54">SUM(W355+W396+W419+W441)</f>
        <v>0.05</v>
      </c>
      <c r="X442" s="78">
        <f t="shared" ref="X442" si="55">SUM(X355+X396+X419+X441)</f>
        <v>0.1</v>
      </c>
      <c r="Y442" s="78">
        <f t="shared" ref="Y442" si="56">SUM(Y355+Y396+Y419+Y441)</f>
        <v>20</v>
      </c>
      <c r="Z442" s="78">
        <f t="shared" ref="Z442" si="57">SUM(Z355+Z396+Z419+Z441)</f>
        <v>858.50000000000011</v>
      </c>
      <c r="AA442" s="78">
        <f t="shared" ref="AA442" si="58">SUM(AA355+AA396+AA419+AA441)</f>
        <v>1332.5</v>
      </c>
      <c r="AB442" s="78">
        <f t="shared" ref="AB442" si="59">SUM(AB355+AB396+AB419+AB441)</f>
        <v>401.64000000000004</v>
      </c>
      <c r="AC442" s="78">
        <f t="shared" ref="AC442" si="60">SUM(AC355+AC396+AC419+AC441)</f>
        <v>1113.92</v>
      </c>
      <c r="AD442" s="78">
        <f t="shared" ref="AD442" si="61">SUM(AD355+AD396+AD419+AD441)</f>
        <v>478.15</v>
      </c>
      <c r="AE442" s="78">
        <f t="shared" ref="AE442" si="62">SUM(AE355+AE396+AE419+AE441)</f>
        <v>123.19999999999999</v>
      </c>
      <c r="AF442" s="78">
        <f t="shared" ref="AF442" si="63">SUM(AF355+AF396+AF419+AF441)</f>
        <v>497.55</v>
      </c>
      <c r="AG442" s="78">
        <f t="shared" ref="AG442" si="64">SUM(AG355+AG396+AG419+AG441)</f>
        <v>9.0549999999999997</v>
      </c>
      <c r="AH442" s="78">
        <f t="shared" ref="AH442" si="65">SUM(AH355+AH396+AH419+AH441)</f>
        <v>113</v>
      </c>
      <c r="AI442" s="78">
        <f t="shared" ref="AI442" si="66">SUM(AI355+AI396+AI419+AI441)</f>
        <v>1855.25</v>
      </c>
      <c r="AJ442" s="78">
        <f t="shared" ref="AJ442" si="67">SUM(AJ355+AJ396+AJ419+AJ441)</f>
        <v>4.46</v>
      </c>
      <c r="AK442" s="78">
        <f t="shared" ref="AK442" si="68">SUM(AK355+AK396+AK419+AK441)</f>
        <v>0.46750000000000003</v>
      </c>
      <c r="AL442" s="78">
        <f t="shared" ref="AL442" si="69">SUM(AL355+AL396+AL419+AL441)</f>
        <v>0.54549999999999998</v>
      </c>
      <c r="AM442" s="78">
        <f t="shared" ref="AM442" si="70">SUM(AM355+AM396+AM419+AM441)</f>
        <v>2.8849999999999998</v>
      </c>
      <c r="AN442" s="78">
        <f t="shared" ref="AN442" si="71">SUM(AN355+AN396+AN419+AN441)</f>
        <v>32.762</v>
      </c>
      <c r="AO442" s="78">
        <f t="shared" ref="AO442" si="72">SUM(AO355+AO396+AO419+AO441)</f>
        <v>1042.4000000000001</v>
      </c>
      <c r="AP442" s="78">
        <f t="shared" ref="AP442" si="73">SUM(AP355+AP396+AP419+AP441)</f>
        <v>1590.8</v>
      </c>
      <c r="AQ442" s="78">
        <f t="shared" ref="AQ442" si="74">SUM(AQ355+AQ396+AQ419+AQ441)</f>
        <v>593.4</v>
      </c>
      <c r="AR442" s="78">
        <f t="shared" ref="AR442" si="75">SUM(AR355+AR396+AR419+AR441)</f>
        <v>1487.9</v>
      </c>
      <c r="AS442" s="78">
        <f t="shared" ref="AS442" si="76">SUM(AS355+AS396+AS419+AS441)</f>
        <v>429.55</v>
      </c>
      <c r="AT442" s="78">
        <f t="shared" ref="AT442" si="77">SUM(AT355+AT396+AT419+AT441)</f>
        <v>188.95</v>
      </c>
      <c r="AU442" s="78">
        <f t="shared" ref="AU442" si="78">SUM(AU355+AU396+AU419+AU441)</f>
        <v>433.72</v>
      </c>
      <c r="AV442" s="78">
        <f t="shared" ref="AV442" si="79">SUM(AV355+AV396+AV419+AV441)</f>
        <v>26.37</v>
      </c>
      <c r="AW442" s="78">
        <f t="shared" ref="AW442" si="80">SUM(AW355+AW396+AW419+AW441)</f>
        <v>113</v>
      </c>
      <c r="AX442" s="78">
        <f t="shared" ref="AX442" si="81">SUM(AX355+AX396+AX419+AX441)</f>
        <v>1487.75</v>
      </c>
      <c r="AY442" s="78">
        <f t="shared" ref="AY442" si="82">SUM(AY355+AY396+AY419+AY441)</f>
        <v>4.05</v>
      </c>
      <c r="AZ442" s="78">
        <f t="shared" ref="AZ442" si="83">SUM(AZ355+AZ396+AZ419+AZ441)</f>
        <v>0.48350000000000004</v>
      </c>
      <c r="BA442" s="78">
        <f t="shared" ref="BA442" si="84">SUM(BA355+BA396+BA419+BA441)</f>
        <v>0.5465000000000001</v>
      </c>
      <c r="BB442" s="78">
        <f t="shared" ref="BB442" si="85">SUM(BB355+BB396+BB419+BB441)</f>
        <v>3.1390000000000002</v>
      </c>
      <c r="BC442" s="78">
        <f t="shared" ref="BC442" si="86">SUM(BC355+BC396+BC419+BC441)</f>
        <v>33.980000000000004</v>
      </c>
      <c r="BD442" s="78">
        <f t="shared" ref="BD442" si="87">SUM(BD355+BD396+BD419+BD441)</f>
        <v>0</v>
      </c>
      <c r="BE442" s="78">
        <f t="shared" ref="BE442" si="88">SUM(BE355+BE396+BE419+BE441)</f>
        <v>0.80299999999999994</v>
      </c>
      <c r="BF442" s="78">
        <f t="shared" ref="BF442" si="89">SUM(BF355+BF396+BF419+BF441)</f>
        <v>28.08</v>
      </c>
      <c r="BG442" s="78">
        <f t="shared" ref="BG442" si="90">SUM(BG355+BG396+BG419+BG441)</f>
        <v>212.12</v>
      </c>
      <c r="BH442" s="78">
        <f t="shared" ref="BH442" si="91">SUM(BH355+BH396+BH419+BH441)</f>
        <v>531.41999999999996</v>
      </c>
      <c r="BI442" s="78">
        <f t="shared" ref="BI442" si="92">SUM(BI355+BI396+BI419+BI441)</f>
        <v>987.33999999999992</v>
      </c>
      <c r="BJ442" s="78">
        <f t="shared" ref="BJ442" si="93">SUM(BJ355+BJ396+BJ419+BJ441)</f>
        <v>302.30999999999995</v>
      </c>
      <c r="BK442" s="78">
        <f t="shared" ref="BK442" si="94">SUM(BK355+BK396+BK419+BK441)</f>
        <v>45.18</v>
      </c>
    </row>
    <row r="443" spans="1:65" ht="15.75" customHeight="1" x14ac:dyDescent="0.25">
      <c r="A443" s="542" t="s">
        <v>37</v>
      </c>
      <c r="B443" s="542"/>
      <c r="C443" s="542"/>
      <c r="D443" s="54"/>
      <c r="E443" s="47"/>
      <c r="F443" s="44"/>
      <c r="G443" s="38"/>
      <c r="H443" s="38"/>
      <c r="I443" s="45"/>
      <c r="J443" s="200"/>
      <c r="K443" s="200"/>
      <c r="L443" s="200"/>
      <c r="M443" s="200"/>
      <c r="N443" s="200"/>
      <c r="O443" s="200"/>
      <c r="P443" s="200"/>
      <c r="Q443" s="44"/>
      <c r="R443" s="47"/>
      <c r="S443" s="50"/>
      <c r="T443" s="51"/>
      <c r="U443" s="51"/>
      <c r="V443" s="49"/>
      <c r="W443" s="632" t="s">
        <v>37</v>
      </c>
      <c r="X443" s="632"/>
      <c r="Y443" s="632"/>
      <c r="Z443" s="38"/>
      <c r="AA443" s="38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38"/>
      <c r="AP443" s="38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E443" s="200"/>
      <c r="BF443" s="200"/>
      <c r="BG443" s="200"/>
      <c r="BH443" s="200"/>
      <c r="BI443" s="200"/>
      <c r="BJ443" s="200"/>
      <c r="BK443" s="200"/>
    </row>
    <row r="444" spans="1:65" ht="15.75" customHeight="1" x14ac:dyDescent="0.25">
      <c r="A444" s="533" t="s">
        <v>151</v>
      </c>
      <c r="B444" s="533"/>
      <c r="C444" s="533"/>
      <c r="D444" s="54"/>
      <c r="E444" s="47"/>
      <c r="F444" s="44"/>
      <c r="G444" s="38"/>
      <c r="H444" s="38"/>
      <c r="I444" s="45"/>
      <c r="J444" s="200"/>
      <c r="K444" s="200"/>
      <c r="L444" s="200"/>
      <c r="M444" s="200"/>
      <c r="N444" s="200"/>
      <c r="O444" s="200"/>
      <c r="P444" s="200"/>
      <c r="Q444" s="44"/>
      <c r="R444" s="47"/>
      <c r="S444" s="44"/>
      <c r="T444" s="38"/>
      <c r="U444" s="38"/>
      <c r="V444" s="47"/>
      <c r="W444" s="511" t="s">
        <v>151</v>
      </c>
      <c r="X444" s="511"/>
      <c r="Y444" s="511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E444" s="200"/>
      <c r="BF444" s="200"/>
      <c r="BG444" s="200"/>
      <c r="BH444" s="200"/>
      <c r="BI444" s="200"/>
      <c r="BJ444" s="200"/>
      <c r="BK444" s="200"/>
    </row>
    <row r="445" spans="1:65" ht="15.75" customHeight="1" x14ac:dyDescent="0.25">
      <c r="A445" s="504" t="s">
        <v>275</v>
      </c>
      <c r="B445" s="504"/>
      <c r="C445" s="504"/>
      <c r="D445" s="54"/>
      <c r="E445" s="97"/>
      <c r="F445" s="44"/>
      <c r="G445" s="38"/>
      <c r="H445" s="38"/>
      <c r="I445" s="45"/>
      <c r="J445" s="200"/>
      <c r="K445" s="200"/>
      <c r="L445" s="200"/>
      <c r="M445" s="200"/>
      <c r="N445" s="200"/>
      <c r="O445" s="200"/>
      <c r="P445" s="200"/>
      <c r="Q445" s="44"/>
      <c r="R445" s="97"/>
      <c r="S445" s="44"/>
      <c r="T445" s="38"/>
      <c r="U445" s="51"/>
      <c r="V445" s="49"/>
      <c r="W445" s="511" t="s">
        <v>62</v>
      </c>
      <c r="X445" s="511"/>
      <c r="Y445" s="511"/>
      <c r="Z445" s="38"/>
      <c r="AA445" s="71"/>
      <c r="AB445" s="38"/>
      <c r="AC445" s="51"/>
      <c r="AD445" s="51"/>
      <c r="AE445" s="38"/>
      <c r="AF445" s="38"/>
      <c r="AG445" s="51"/>
      <c r="AH445" s="51"/>
      <c r="AI445" s="38"/>
      <c r="AJ445" s="38"/>
      <c r="AK445" s="51"/>
      <c r="AL445" s="51"/>
      <c r="AM445" s="51"/>
      <c r="AN445" s="51"/>
      <c r="AO445" s="38"/>
      <c r="AP445" s="71"/>
      <c r="AQ445" s="38"/>
      <c r="AR445" s="51"/>
      <c r="AS445" s="51"/>
      <c r="AT445" s="38"/>
      <c r="AU445" s="38"/>
      <c r="AV445" s="51"/>
      <c r="AW445" s="51"/>
      <c r="AX445" s="38"/>
      <c r="AY445" s="38"/>
      <c r="AZ445" s="51"/>
      <c r="BA445" s="51"/>
      <c r="BB445" s="51"/>
      <c r="BC445" s="51"/>
      <c r="BE445" s="200"/>
      <c r="BF445" s="200"/>
      <c r="BG445" s="200"/>
      <c r="BH445" s="200"/>
      <c r="BI445" s="200"/>
      <c r="BJ445" s="200"/>
      <c r="BK445" s="200"/>
    </row>
    <row r="446" spans="1:65" ht="15.75" customHeight="1" x14ac:dyDescent="0.25">
      <c r="A446" s="504" t="s">
        <v>276</v>
      </c>
      <c r="B446" s="504"/>
      <c r="C446" s="504"/>
      <c r="D446" s="54"/>
      <c r="E446" s="49">
        <v>150</v>
      </c>
      <c r="F446" s="44"/>
      <c r="G446" s="38"/>
      <c r="H446" s="38"/>
      <c r="I446" s="45"/>
      <c r="J446" s="200"/>
      <c r="K446" s="200"/>
      <c r="L446" s="200"/>
      <c r="M446" s="200"/>
      <c r="N446" s="200"/>
      <c r="O446" s="200"/>
      <c r="P446" s="200"/>
      <c r="Q446" s="44"/>
      <c r="R446" s="49">
        <v>200</v>
      </c>
      <c r="S446" s="44"/>
      <c r="T446" s="38"/>
      <c r="U446" s="51"/>
      <c r="V446" s="49"/>
      <c r="W446" s="511" t="s">
        <v>165</v>
      </c>
      <c r="X446" s="511"/>
      <c r="Y446" s="511"/>
      <c r="Z446" s="38"/>
      <c r="AA446" s="51">
        <v>150</v>
      </c>
      <c r="AB446" s="38"/>
      <c r="AC446" s="51"/>
      <c r="AD446" s="51"/>
      <c r="AE446" s="38"/>
      <c r="AF446" s="38"/>
      <c r="AG446" s="51"/>
      <c r="AH446" s="51"/>
      <c r="AI446" s="38"/>
      <c r="AJ446" s="38"/>
      <c r="AK446" s="51"/>
      <c r="AL446" s="51"/>
      <c r="AM446" s="51"/>
      <c r="AN446" s="51"/>
      <c r="AO446" s="38"/>
      <c r="AP446" s="51">
        <v>200</v>
      </c>
      <c r="AQ446" s="38"/>
      <c r="AR446" s="51"/>
      <c r="AS446" s="51"/>
      <c r="AT446" s="38"/>
      <c r="AU446" s="38"/>
      <c r="AV446" s="51"/>
      <c r="AW446" s="51"/>
      <c r="AX446" s="38"/>
      <c r="AY446" s="38"/>
      <c r="AZ446" s="51"/>
      <c r="BA446" s="51"/>
      <c r="BB446" s="51"/>
      <c r="BC446" s="51"/>
      <c r="BE446" s="200"/>
      <c r="BF446" s="200"/>
      <c r="BG446" s="200"/>
      <c r="BH446" s="200"/>
      <c r="BI446" s="200"/>
      <c r="BJ446" s="200"/>
      <c r="BK446" s="200"/>
    </row>
    <row r="447" spans="1:65" ht="15.75" customHeight="1" x14ac:dyDescent="0.25">
      <c r="A447" s="512" t="s">
        <v>25</v>
      </c>
      <c r="B447" s="512"/>
      <c r="C447" s="512"/>
      <c r="D447" s="54">
        <v>105</v>
      </c>
      <c r="E447" s="47">
        <v>105</v>
      </c>
      <c r="F447" s="44"/>
      <c r="G447" s="38"/>
      <c r="H447" s="38"/>
      <c r="I447" s="45"/>
      <c r="J447" s="200"/>
      <c r="K447" s="200"/>
      <c r="L447" s="200"/>
      <c r="M447" s="200"/>
      <c r="N447" s="200"/>
      <c r="O447" s="200"/>
      <c r="P447" s="200"/>
      <c r="Q447" s="44">
        <v>140</v>
      </c>
      <c r="R447" s="47">
        <v>140</v>
      </c>
      <c r="S447" s="44"/>
      <c r="T447" s="38"/>
      <c r="U447" s="51"/>
      <c r="V447" s="49"/>
      <c r="W447" s="513" t="s">
        <v>25</v>
      </c>
      <c r="X447" s="513"/>
      <c r="Y447" s="513"/>
      <c r="Z447" s="38">
        <v>105</v>
      </c>
      <c r="AA447" s="38">
        <v>105</v>
      </c>
      <c r="AB447" s="38"/>
      <c r="AC447" s="51"/>
      <c r="AD447" s="51"/>
      <c r="AE447" s="38"/>
      <c r="AF447" s="38"/>
      <c r="AG447" s="51"/>
      <c r="AH447" s="51"/>
      <c r="AI447" s="38"/>
      <c r="AJ447" s="38"/>
      <c r="AK447" s="51"/>
      <c r="AL447" s="51"/>
      <c r="AM447" s="51"/>
      <c r="AN447" s="51"/>
      <c r="AO447" s="38">
        <v>140</v>
      </c>
      <c r="AP447" s="38">
        <v>140</v>
      </c>
      <c r="AQ447" s="38"/>
      <c r="AR447" s="51"/>
      <c r="AS447" s="51"/>
      <c r="AT447" s="38"/>
      <c r="AU447" s="38"/>
      <c r="AV447" s="51"/>
      <c r="AW447" s="51"/>
      <c r="AX447" s="38"/>
      <c r="AY447" s="38"/>
      <c r="AZ447" s="51"/>
      <c r="BA447" s="51"/>
      <c r="BB447" s="51"/>
      <c r="BC447" s="51"/>
      <c r="BE447" s="200"/>
      <c r="BF447" s="200"/>
      <c r="BG447" s="200"/>
      <c r="BH447" s="200"/>
      <c r="BI447" s="200"/>
      <c r="BJ447" s="200"/>
      <c r="BK447" s="200"/>
    </row>
    <row r="448" spans="1:65" ht="15.75" customHeight="1" x14ac:dyDescent="0.25">
      <c r="A448" s="512" t="s">
        <v>134</v>
      </c>
      <c r="B448" s="512"/>
      <c r="C448" s="512"/>
      <c r="D448" s="54">
        <v>12</v>
      </c>
      <c r="E448" s="47">
        <v>12</v>
      </c>
      <c r="F448" s="44"/>
      <c r="G448" s="38"/>
      <c r="H448" s="38"/>
      <c r="I448" s="45"/>
      <c r="J448" s="200"/>
      <c r="K448" s="200"/>
      <c r="L448" s="200"/>
      <c r="M448" s="200"/>
      <c r="N448" s="200"/>
      <c r="O448" s="200"/>
      <c r="P448" s="200"/>
      <c r="Q448" s="44">
        <v>16</v>
      </c>
      <c r="R448" s="47">
        <v>16</v>
      </c>
      <c r="S448" s="44"/>
      <c r="T448" s="38"/>
      <c r="U448" s="51"/>
      <c r="V448" s="49"/>
      <c r="W448" s="513" t="s">
        <v>50</v>
      </c>
      <c r="X448" s="513"/>
      <c r="Y448" s="513"/>
      <c r="Z448" s="38">
        <v>12</v>
      </c>
      <c r="AA448" s="38">
        <v>12</v>
      </c>
      <c r="AB448" s="38"/>
      <c r="AC448" s="51"/>
      <c r="AD448" s="51"/>
      <c r="AE448" s="38"/>
      <c r="AF448" s="38"/>
      <c r="AG448" s="51"/>
      <c r="AH448" s="51"/>
      <c r="AI448" s="38"/>
      <c r="AJ448" s="38"/>
      <c r="AK448" s="51"/>
      <c r="AL448" s="51"/>
      <c r="AM448" s="51"/>
      <c r="AN448" s="51"/>
      <c r="AO448" s="38">
        <v>16</v>
      </c>
      <c r="AP448" s="38">
        <v>16</v>
      </c>
      <c r="AQ448" s="38"/>
      <c r="AR448" s="51"/>
      <c r="AS448" s="51"/>
      <c r="AT448" s="38"/>
      <c r="AU448" s="38"/>
      <c r="AV448" s="51"/>
      <c r="AW448" s="51"/>
      <c r="AX448" s="38"/>
      <c r="AY448" s="38"/>
      <c r="AZ448" s="51"/>
      <c r="BA448" s="51"/>
      <c r="BB448" s="51"/>
      <c r="BC448" s="51"/>
      <c r="BE448" s="200"/>
      <c r="BF448" s="200"/>
      <c r="BG448" s="200"/>
      <c r="BH448" s="200"/>
      <c r="BI448" s="200"/>
      <c r="BJ448" s="200"/>
      <c r="BK448" s="200"/>
    </row>
    <row r="449" spans="1:63" ht="15.75" customHeight="1" x14ac:dyDescent="0.25">
      <c r="A449" s="512" t="s">
        <v>12</v>
      </c>
      <c r="B449" s="512"/>
      <c r="C449" s="512"/>
      <c r="D449" s="54">
        <v>1.5</v>
      </c>
      <c r="E449" s="47">
        <v>1.5</v>
      </c>
      <c r="F449" s="44"/>
      <c r="G449" s="38"/>
      <c r="H449" s="38"/>
      <c r="I449" s="45"/>
      <c r="J449" s="200"/>
      <c r="K449" s="200"/>
      <c r="L449" s="200"/>
      <c r="M449" s="200"/>
      <c r="N449" s="200"/>
      <c r="O449" s="200"/>
      <c r="P449" s="200"/>
      <c r="Q449" s="44">
        <v>2</v>
      </c>
      <c r="R449" s="47">
        <v>2</v>
      </c>
      <c r="S449" s="44"/>
      <c r="T449" s="38"/>
      <c r="U449" s="51"/>
      <c r="V449" s="49"/>
      <c r="W449" s="513" t="s">
        <v>12</v>
      </c>
      <c r="X449" s="513"/>
      <c r="Y449" s="513"/>
      <c r="Z449" s="38">
        <v>1.5</v>
      </c>
      <c r="AA449" s="38">
        <v>1.5</v>
      </c>
      <c r="AB449" s="38"/>
      <c r="AC449" s="51"/>
      <c r="AD449" s="51"/>
      <c r="AE449" s="38"/>
      <c r="AF449" s="38"/>
      <c r="AG449" s="51"/>
      <c r="AH449" s="51"/>
      <c r="AI449" s="38"/>
      <c r="AJ449" s="38"/>
      <c r="AK449" s="51"/>
      <c r="AL449" s="51"/>
      <c r="AM449" s="51"/>
      <c r="AN449" s="51"/>
      <c r="AO449" s="38">
        <v>2</v>
      </c>
      <c r="AP449" s="38">
        <v>2</v>
      </c>
      <c r="AQ449" s="38"/>
      <c r="AR449" s="51"/>
      <c r="AS449" s="51"/>
      <c r="AT449" s="38"/>
      <c r="AU449" s="38"/>
      <c r="AV449" s="51"/>
      <c r="AW449" s="51"/>
      <c r="AX449" s="38"/>
      <c r="AY449" s="38"/>
      <c r="AZ449" s="51"/>
      <c r="BA449" s="51"/>
      <c r="BB449" s="51"/>
      <c r="BC449" s="51"/>
      <c r="BE449" s="200"/>
      <c r="BF449" s="200"/>
      <c r="BG449" s="200"/>
      <c r="BH449" s="200"/>
      <c r="BI449" s="200"/>
      <c r="BJ449" s="200"/>
      <c r="BK449" s="200"/>
    </row>
    <row r="450" spans="1:63" ht="15.75" customHeight="1" x14ac:dyDescent="0.25">
      <c r="A450" s="512" t="s">
        <v>6</v>
      </c>
      <c r="B450" s="512"/>
      <c r="C450" s="512"/>
      <c r="D450" s="54">
        <v>1.2</v>
      </c>
      <c r="E450" s="47">
        <v>1.2</v>
      </c>
      <c r="F450" s="44"/>
      <c r="G450" s="38"/>
      <c r="H450" s="38"/>
      <c r="I450" s="45"/>
      <c r="J450" s="200"/>
      <c r="K450" s="200"/>
      <c r="L450" s="200"/>
      <c r="M450" s="200"/>
      <c r="N450" s="200"/>
      <c r="O450" s="200"/>
      <c r="P450" s="200"/>
      <c r="Q450" s="44">
        <v>1.6</v>
      </c>
      <c r="R450" s="47">
        <v>1.6</v>
      </c>
      <c r="S450" s="44"/>
      <c r="T450" s="38"/>
      <c r="U450" s="38"/>
      <c r="V450" s="47"/>
      <c r="W450" s="513" t="s">
        <v>6</v>
      </c>
      <c r="X450" s="513"/>
      <c r="Y450" s="513"/>
      <c r="Z450" s="38">
        <v>1.2</v>
      </c>
      <c r="AA450" s="38">
        <v>1.2</v>
      </c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>
        <v>1.6</v>
      </c>
      <c r="AP450" s="38">
        <v>1.6</v>
      </c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E450" s="200"/>
      <c r="BF450" s="200"/>
      <c r="BG450" s="200"/>
      <c r="BH450" s="200"/>
      <c r="BI450" s="200"/>
      <c r="BJ450" s="200"/>
      <c r="BK450" s="200"/>
    </row>
    <row r="451" spans="1:63" ht="15.75" customHeight="1" x14ac:dyDescent="0.25">
      <c r="A451" s="604" t="s">
        <v>61</v>
      </c>
      <c r="B451" s="604"/>
      <c r="C451" s="604"/>
      <c r="D451" s="86">
        <v>45</v>
      </c>
      <c r="E451" s="87">
        <v>45</v>
      </c>
      <c r="F451" s="88"/>
      <c r="G451" s="89"/>
      <c r="H451" s="89"/>
      <c r="I451" s="109"/>
      <c r="J451" s="206"/>
      <c r="K451" s="206"/>
      <c r="L451" s="206"/>
      <c r="M451" s="206"/>
      <c r="N451" s="206"/>
      <c r="O451" s="206"/>
      <c r="P451" s="206"/>
      <c r="Q451" s="88">
        <v>60</v>
      </c>
      <c r="R451" s="87">
        <v>60</v>
      </c>
      <c r="S451" s="88"/>
      <c r="T451" s="89"/>
      <c r="U451" s="38"/>
      <c r="V451" s="47"/>
      <c r="W451" s="529" t="s">
        <v>61</v>
      </c>
      <c r="X451" s="529"/>
      <c r="Y451" s="529"/>
      <c r="Z451" s="89">
        <v>45</v>
      </c>
      <c r="AA451" s="89">
        <v>45</v>
      </c>
      <c r="AB451" s="89"/>
      <c r="AC451" s="38"/>
      <c r="AD451" s="38"/>
      <c r="AE451" s="89"/>
      <c r="AF451" s="89"/>
      <c r="AG451" s="38"/>
      <c r="AH451" s="38"/>
      <c r="AI451" s="89"/>
      <c r="AJ451" s="89"/>
      <c r="AK451" s="38"/>
      <c r="AL451" s="38"/>
      <c r="AM451" s="38"/>
      <c r="AN451" s="38"/>
      <c r="AO451" s="89">
        <v>75</v>
      </c>
      <c r="AP451" s="89">
        <v>75</v>
      </c>
      <c r="AQ451" s="89"/>
      <c r="AR451" s="38"/>
      <c r="AS451" s="38"/>
      <c r="AT451" s="89"/>
      <c r="AU451" s="89"/>
      <c r="AV451" s="38"/>
      <c r="AW451" s="38"/>
      <c r="AX451" s="89"/>
      <c r="AY451" s="89"/>
      <c r="AZ451" s="38"/>
      <c r="BA451" s="38"/>
      <c r="BB451" s="38"/>
      <c r="BC451" s="38"/>
      <c r="BE451" s="206"/>
      <c r="BF451" s="206"/>
      <c r="BG451" s="206"/>
      <c r="BH451" s="206"/>
      <c r="BI451" s="206"/>
      <c r="BJ451" s="206"/>
      <c r="BK451" s="206"/>
    </row>
    <row r="452" spans="1:63" ht="15.75" customHeight="1" x14ac:dyDescent="0.25">
      <c r="A452" s="512"/>
      <c r="B452" s="512"/>
      <c r="C452" s="512"/>
      <c r="D452" s="54"/>
      <c r="E452" s="47"/>
      <c r="F452" s="50">
        <v>4.47</v>
      </c>
      <c r="G452" s="51">
        <v>4.0999999999999996</v>
      </c>
      <c r="H452" s="51">
        <v>12.81</v>
      </c>
      <c r="I452" s="213">
        <v>106.2</v>
      </c>
      <c r="J452" s="280">
        <v>7.0000000000000007E-2</v>
      </c>
      <c r="K452" s="281">
        <v>0.69</v>
      </c>
      <c r="L452" s="281">
        <v>22.95</v>
      </c>
      <c r="M452" s="281">
        <v>121.26</v>
      </c>
      <c r="N452" s="281">
        <v>116</v>
      </c>
      <c r="O452" s="281">
        <v>21.68</v>
      </c>
      <c r="P452" s="56">
        <v>0.42</v>
      </c>
      <c r="Q452" s="54"/>
      <c r="R452" s="47"/>
      <c r="S452" s="50">
        <v>5</v>
      </c>
      <c r="T452" s="51">
        <v>5.21</v>
      </c>
      <c r="U452" s="51">
        <v>18.829999999999998</v>
      </c>
      <c r="V452" s="49">
        <v>145.19999999999999</v>
      </c>
      <c r="W452" s="513"/>
      <c r="X452" s="513"/>
      <c r="Y452" s="513"/>
      <c r="Z452" s="38"/>
      <c r="AA452" s="38"/>
      <c r="AB452" s="51">
        <v>87.9</v>
      </c>
      <c r="AC452" s="38">
        <v>199.35</v>
      </c>
      <c r="AD452" s="38">
        <v>120.6</v>
      </c>
      <c r="AE452" s="51">
        <v>34.799999999999997</v>
      </c>
      <c r="AF452" s="51">
        <v>124.2</v>
      </c>
      <c r="AG452" s="38">
        <v>0.84399999999999997</v>
      </c>
      <c r="AH452" s="38">
        <v>22.95</v>
      </c>
      <c r="AI452" s="51">
        <v>15</v>
      </c>
      <c r="AJ452" s="51">
        <v>0.111</v>
      </c>
      <c r="AK452" s="38">
        <v>8.4000000000000005E-2</v>
      </c>
      <c r="AL452" s="38">
        <v>0.16500000000000001</v>
      </c>
      <c r="AM452" s="38">
        <v>9.9000000000000005E-2</v>
      </c>
      <c r="AN452" s="38">
        <v>0.68</v>
      </c>
      <c r="AO452" s="38"/>
      <c r="AP452" s="38"/>
      <c r="AQ452" s="51">
        <v>117.2</v>
      </c>
      <c r="AR452" s="38">
        <v>265.8</v>
      </c>
      <c r="AS452" s="38">
        <v>160.80000000000001</v>
      </c>
      <c r="AT452" s="51">
        <v>46.46</v>
      </c>
      <c r="AU452" s="51">
        <v>165.6</v>
      </c>
      <c r="AV452" s="38">
        <v>1.1259999999999999</v>
      </c>
      <c r="AW452" s="38">
        <v>30.6</v>
      </c>
      <c r="AX452" s="38">
        <v>20</v>
      </c>
      <c r="AY452" s="51">
        <v>0.14799999999999999</v>
      </c>
      <c r="AZ452" s="51">
        <v>0.112</v>
      </c>
      <c r="BA452" s="38">
        <v>0.22</v>
      </c>
      <c r="BB452" s="38">
        <v>0.73199999999999998</v>
      </c>
      <c r="BC452" s="38">
        <v>0.91</v>
      </c>
      <c r="BE452" s="280">
        <v>0.1</v>
      </c>
      <c r="BF452" s="281">
        <v>0.91</v>
      </c>
      <c r="BG452" s="281">
        <v>23.86</v>
      </c>
      <c r="BH452" s="281">
        <v>136.19999999999999</v>
      </c>
      <c r="BI452" s="281">
        <v>128</v>
      </c>
      <c r="BJ452" s="281">
        <v>23.5</v>
      </c>
      <c r="BK452" s="56">
        <v>0.51</v>
      </c>
    </row>
    <row r="453" spans="1:63" s="1" customFormat="1" x14ac:dyDescent="0.25">
      <c r="A453" s="521" t="s">
        <v>136</v>
      </c>
      <c r="B453" s="522"/>
      <c r="C453" s="523"/>
      <c r="D453" s="17"/>
      <c r="E453" s="6">
        <v>40</v>
      </c>
      <c r="F453" s="9"/>
      <c r="G453" s="10"/>
      <c r="H453" s="10"/>
      <c r="I453" s="18"/>
      <c r="J453" s="10"/>
      <c r="K453" s="10"/>
      <c r="L453" s="10"/>
      <c r="M453" s="10"/>
      <c r="N453" s="10"/>
      <c r="O453" s="10"/>
      <c r="P453" s="10"/>
      <c r="Q453" s="3"/>
      <c r="R453" s="6">
        <v>40</v>
      </c>
      <c r="S453" s="9"/>
      <c r="T453" s="10"/>
      <c r="U453" s="10"/>
      <c r="V453" s="6"/>
      <c r="W453" s="521" t="s">
        <v>136</v>
      </c>
      <c r="X453" s="522"/>
      <c r="Y453" s="523"/>
      <c r="Z453" s="7"/>
      <c r="AA453" s="10">
        <v>45</v>
      </c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7"/>
      <c r="AP453" s="10">
        <v>45</v>
      </c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E453" s="10"/>
      <c r="BF453" s="10"/>
      <c r="BG453" s="10"/>
      <c r="BH453" s="10"/>
      <c r="BI453" s="10"/>
      <c r="BJ453" s="10"/>
      <c r="BK453" s="10"/>
    </row>
    <row r="454" spans="1:63" s="1" customFormat="1" x14ac:dyDescent="0.25">
      <c r="A454" s="543" t="s">
        <v>28</v>
      </c>
      <c r="B454" s="515"/>
      <c r="C454" s="516"/>
      <c r="D454" s="17">
        <v>5</v>
      </c>
      <c r="E454" s="6">
        <v>5</v>
      </c>
      <c r="F454" s="9"/>
      <c r="G454" s="10"/>
      <c r="H454" s="10"/>
      <c r="I454" s="18"/>
      <c r="J454" s="10"/>
      <c r="K454" s="10"/>
      <c r="L454" s="10"/>
      <c r="M454" s="10"/>
      <c r="N454" s="10"/>
      <c r="O454" s="10"/>
      <c r="P454" s="10"/>
      <c r="Q454" s="3">
        <v>5</v>
      </c>
      <c r="R454" s="6">
        <v>5</v>
      </c>
      <c r="S454" s="9"/>
      <c r="T454" s="10"/>
      <c r="U454" s="10"/>
      <c r="V454" s="6"/>
      <c r="W454" s="543" t="s">
        <v>28</v>
      </c>
      <c r="X454" s="515"/>
      <c r="Y454" s="516"/>
      <c r="Z454" s="7">
        <v>5</v>
      </c>
      <c r="AA454" s="10">
        <v>5</v>
      </c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7">
        <v>5</v>
      </c>
      <c r="AP454" s="10">
        <v>5</v>
      </c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E454" s="10"/>
      <c r="BF454" s="10"/>
      <c r="BG454" s="10"/>
      <c r="BH454" s="10"/>
      <c r="BI454" s="10"/>
      <c r="BJ454" s="10"/>
      <c r="BK454" s="10"/>
    </row>
    <row r="455" spans="1:63" s="1" customFormat="1" ht="18.75" customHeight="1" x14ac:dyDescent="0.25">
      <c r="A455" s="543" t="s">
        <v>137</v>
      </c>
      <c r="B455" s="515"/>
      <c r="C455" s="516"/>
      <c r="D455" s="17">
        <v>10</v>
      </c>
      <c r="E455" s="6">
        <v>10</v>
      </c>
      <c r="F455" s="9"/>
      <c r="G455" s="10"/>
      <c r="H455" s="10"/>
      <c r="I455" s="18"/>
      <c r="J455" s="10"/>
      <c r="K455" s="10"/>
      <c r="L455" s="10"/>
      <c r="M455" s="10"/>
      <c r="N455" s="10"/>
      <c r="O455" s="10"/>
      <c r="P455" s="10"/>
      <c r="Q455" s="3">
        <v>10</v>
      </c>
      <c r="R455" s="6">
        <v>10</v>
      </c>
      <c r="S455" s="9"/>
      <c r="T455" s="10"/>
      <c r="U455" s="10"/>
      <c r="V455" s="6"/>
      <c r="W455" s="543" t="s">
        <v>137</v>
      </c>
      <c r="X455" s="515"/>
      <c r="Y455" s="516"/>
      <c r="Z455" s="7">
        <v>10.6</v>
      </c>
      <c r="AA455" s="10">
        <v>10</v>
      </c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7">
        <v>10.6</v>
      </c>
      <c r="AP455" s="10">
        <v>10</v>
      </c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E455" s="10"/>
      <c r="BF455" s="10"/>
      <c r="BG455" s="10"/>
      <c r="BH455" s="10"/>
      <c r="BI455" s="10"/>
      <c r="BJ455" s="10"/>
      <c r="BK455" s="10"/>
    </row>
    <row r="456" spans="1:63" s="1" customFormat="1" ht="18.75" customHeight="1" x14ac:dyDescent="0.25">
      <c r="A456" s="543" t="s">
        <v>10</v>
      </c>
      <c r="B456" s="515"/>
      <c r="C456" s="516"/>
      <c r="D456" s="17">
        <v>25</v>
      </c>
      <c r="E456" s="6">
        <v>25</v>
      </c>
      <c r="F456" s="9"/>
      <c r="G456" s="10"/>
      <c r="H456" s="10"/>
      <c r="I456" s="18"/>
      <c r="J456" s="10"/>
      <c r="K456" s="10"/>
      <c r="L456" s="10"/>
      <c r="M456" s="10"/>
      <c r="N456" s="10"/>
      <c r="O456" s="10"/>
      <c r="P456" s="10"/>
      <c r="Q456" s="3">
        <v>25</v>
      </c>
      <c r="R456" s="6">
        <v>25</v>
      </c>
      <c r="S456" s="9"/>
      <c r="T456" s="10"/>
      <c r="U456" s="10"/>
      <c r="V456" s="6"/>
      <c r="W456" s="543" t="s">
        <v>10</v>
      </c>
      <c r="X456" s="515"/>
      <c r="Y456" s="516"/>
      <c r="Z456" s="7">
        <v>30</v>
      </c>
      <c r="AA456" s="10">
        <v>30</v>
      </c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7">
        <v>30</v>
      </c>
      <c r="AP456" s="10">
        <v>30</v>
      </c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E456" s="10"/>
      <c r="BF456" s="10"/>
      <c r="BG456" s="10"/>
      <c r="BH456" s="10"/>
      <c r="BI456" s="10"/>
      <c r="BJ456" s="10"/>
      <c r="BK456" s="10"/>
    </row>
    <row r="457" spans="1:63" s="1" customFormat="1" x14ac:dyDescent="0.25">
      <c r="A457" s="521"/>
      <c r="B457" s="522"/>
      <c r="C457" s="523"/>
      <c r="D457" s="17"/>
      <c r="E457" s="8"/>
      <c r="F457" s="5">
        <v>4.7300000000000004</v>
      </c>
      <c r="G457" s="5">
        <v>6.88</v>
      </c>
      <c r="H457" s="5">
        <v>14.56</v>
      </c>
      <c r="I457" s="4">
        <v>139</v>
      </c>
      <c r="J457" s="282">
        <v>0.05</v>
      </c>
      <c r="K457" s="4">
        <v>7.0000000000000007E-2</v>
      </c>
      <c r="L457" s="4">
        <v>46</v>
      </c>
      <c r="M457" s="4">
        <v>96.1</v>
      </c>
      <c r="N457" s="4">
        <v>77.599999999999994</v>
      </c>
      <c r="O457" s="4">
        <v>13.4</v>
      </c>
      <c r="P457" s="283">
        <v>0.71</v>
      </c>
      <c r="Q457" s="17"/>
      <c r="R457" s="8"/>
      <c r="S457" s="5">
        <v>4.7300000000000004</v>
      </c>
      <c r="T457" s="5">
        <v>6.88</v>
      </c>
      <c r="U457" s="5">
        <v>14.56</v>
      </c>
      <c r="V457" s="5">
        <v>139</v>
      </c>
      <c r="W457" s="521"/>
      <c r="X457" s="522"/>
      <c r="Y457" s="523"/>
      <c r="Z457" s="7"/>
      <c r="AA457" s="7"/>
      <c r="AB457" s="4">
        <v>195.2</v>
      </c>
      <c r="AC457" s="4">
        <v>50.2</v>
      </c>
      <c r="AD457" s="4">
        <v>96.1</v>
      </c>
      <c r="AE457" s="4">
        <v>13.4</v>
      </c>
      <c r="AF457" s="4">
        <v>77.599999999999994</v>
      </c>
      <c r="AG457" s="4">
        <v>0.71</v>
      </c>
      <c r="AH457" s="4">
        <v>46</v>
      </c>
      <c r="AI457" s="4">
        <v>32</v>
      </c>
      <c r="AJ457" s="4">
        <v>0.49</v>
      </c>
      <c r="AK457" s="4">
        <v>0.05</v>
      </c>
      <c r="AL457" s="4">
        <v>0.05</v>
      </c>
      <c r="AM457" s="4">
        <v>0.51</v>
      </c>
      <c r="AN457" s="4">
        <v>7.0000000000000007E-2</v>
      </c>
      <c r="AO457" s="7"/>
      <c r="AP457" s="7"/>
      <c r="AQ457" s="4">
        <v>195.2</v>
      </c>
      <c r="AR457" s="4">
        <v>50.2</v>
      </c>
      <c r="AS457" s="4">
        <v>96.1</v>
      </c>
      <c r="AT457" s="4">
        <v>13.4</v>
      </c>
      <c r="AU457" s="4">
        <v>77.599999999999994</v>
      </c>
      <c r="AV457" s="4">
        <v>0.71</v>
      </c>
      <c r="AW457" s="4">
        <v>46</v>
      </c>
      <c r="AX457" s="4">
        <v>32</v>
      </c>
      <c r="AY457" s="4">
        <v>0.49</v>
      </c>
      <c r="AZ457" s="4">
        <v>0.05</v>
      </c>
      <c r="BA457" s="4">
        <v>0.05</v>
      </c>
      <c r="BB457" s="4">
        <v>0.51</v>
      </c>
      <c r="BC457" s="4">
        <v>7.0000000000000007E-2</v>
      </c>
      <c r="BE457" s="282">
        <v>0.05</v>
      </c>
      <c r="BF457" s="4">
        <v>7.0000000000000007E-2</v>
      </c>
      <c r="BG457" s="4">
        <v>46</v>
      </c>
      <c r="BH457" s="4">
        <v>96.1</v>
      </c>
      <c r="BI457" s="4">
        <v>77.599999999999994</v>
      </c>
      <c r="BJ457" s="4">
        <v>13.4</v>
      </c>
      <c r="BK457" s="283">
        <v>0.71</v>
      </c>
    </row>
    <row r="458" spans="1:63" ht="15.75" customHeight="1" x14ac:dyDescent="0.25">
      <c r="A458" s="504" t="s">
        <v>153</v>
      </c>
      <c r="B458" s="504"/>
      <c r="C458" s="504"/>
      <c r="D458" s="54"/>
      <c r="E458" s="49">
        <v>150</v>
      </c>
      <c r="F458" s="44"/>
      <c r="G458" s="38"/>
      <c r="H458" s="38"/>
      <c r="I458" s="45"/>
      <c r="J458" s="200"/>
      <c r="K458" s="200"/>
      <c r="L458" s="200"/>
      <c r="M458" s="200"/>
      <c r="N458" s="200"/>
      <c r="O458" s="200"/>
      <c r="P458" s="200"/>
      <c r="Q458" s="44"/>
      <c r="R458" s="49">
        <v>180</v>
      </c>
      <c r="S458" s="88"/>
      <c r="T458" s="89"/>
      <c r="U458" s="89"/>
      <c r="V458" s="87"/>
      <c r="W458" s="511" t="s">
        <v>72</v>
      </c>
      <c r="X458" s="511"/>
      <c r="Y458" s="511"/>
      <c r="Z458" s="89"/>
      <c r="AA458" s="89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E458" s="200"/>
      <c r="BF458" s="200"/>
      <c r="BG458" s="200"/>
      <c r="BH458" s="200"/>
      <c r="BI458" s="200"/>
      <c r="BJ458" s="200"/>
      <c r="BK458" s="200"/>
    </row>
    <row r="459" spans="1:63" ht="15.75" customHeight="1" x14ac:dyDescent="0.25">
      <c r="A459" s="512" t="s">
        <v>9</v>
      </c>
      <c r="B459" s="512"/>
      <c r="C459" s="512"/>
      <c r="D459" s="54">
        <v>0.2</v>
      </c>
      <c r="E459" s="47">
        <v>0.2</v>
      </c>
      <c r="F459" s="44"/>
      <c r="G459" s="38"/>
      <c r="H459" s="38"/>
      <c r="I459" s="45"/>
      <c r="J459" s="200"/>
      <c r="K459" s="200"/>
      <c r="L459" s="200"/>
      <c r="M459" s="200"/>
      <c r="N459" s="200"/>
      <c r="O459" s="200"/>
      <c r="P459" s="200"/>
      <c r="Q459" s="44">
        <v>0.3</v>
      </c>
      <c r="R459" s="47">
        <v>0.3</v>
      </c>
      <c r="S459" s="88"/>
      <c r="T459" s="89"/>
      <c r="U459" s="89"/>
      <c r="V459" s="87"/>
      <c r="W459" s="511" t="s">
        <v>139</v>
      </c>
      <c r="X459" s="511"/>
      <c r="Y459" s="511"/>
      <c r="Z459" s="38"/>
      <c r="AA459" s="51">
        <v>150</v>
      </c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51">
        <v>180</v>
      </c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E459" s="200"/>
      <c r="BF459" s="200"/>
      <c r="BG459" s="200"/>
      <c r="BH459" s="200"/>
      <c r="BI459" s="200"/>
      <c r="BJ459" s="200"/>
      <c r="BK459" s="200"/>
    </row>
    <row r="460" spans="1:63" ht="15.75" customHeight="1" x14ac:dyDescent="0.25">
      <c r="A460" s="560" t="s">
        <v>6</v>
      </c>
      <c r="B460" s="560"/>
      <c r="C460" s="560"/>
      <c r="D460" s="54">
        <v>7</v>
      </c>
      <c r="E460" s="47">
        <v>7</v>
      </c>
      <c r="F460" s="50"/>
      <c r="G460" s="51"/>
      <c r="H460" s="51"/>
      <c r="I460" s="52"/>
      <c r="J460" s="201"/>
      <c r="K460" s="201"/>
      <c r="L460" s="201"/>
      <c r="M460" s="201"/>
      <c r="N460" s="201"/>
      <c r="O460" s="201"/>
      <c r="P460" s="201"/>
      <c r="Q460" s="44">
        <v>10</v>
      </c>
      <c r="R460" s="47">
        <v>10</v>
      </c>
      <c r="S460" s="50"/>
      <c r="T460" s="51"/>
      <c r="U460" s="51"/>
      <c r="V460" s="49"/>
      <c r="W460" s="513" t="s">
        <v>71</v>
      </c>
      <c r="X460" s="513"/>
      <c r="Y460" s="513"/>
      <c r="Z460" s="38">
        <v>2</v>
      </c>
      <c r="AA460" s="38">
        <v>2</v>
      </c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>
        <v>3</v>
      </c>
      <c r="AP460" s="38">
        <v>3</v>
      </c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E460" s="201"/>
      <c r="BF460" s="201"/>
      <c r="BG460" s="201"/>
      <c r="BH460" s="201"/>
      <c r="BI460" s="201"/>
      <c r="BJ460" s="201"/>
      <c r="BK460" s="201"/>
    </row>
    <row r="461" spans="1:63" ht="15.75" customHeight="1" x14ac:dyDescent="0.25">
      <c r="A461" s="560" t="s">
        <v>61</v>
      </c>
      <c r="B461" s="560"/>
      <c r="C461" s="560"/>
      <c r="D461" s="54">
        <v>130</v>
      </c>
      <c r="E461" s="47">
        <v>130</v>
      </c>
      <c r="F461" s="50"/>
      <c r="G461" s="51"/>
      <c r="H461" s="51"/>
      <c r="I461" s="52"/>
      <c r="J461" s="201"/>
      <c r="K461" s="201"/>
      <c r="L461" s="201"/>
      <c r="M461" s="201"/>
      <c r="N461" s="201"/>
      <c r="O461" s="201"/>
      <c r="P461" s="201"/>
      <c r="Q461" s="44">
        <v>150</v>
      </c>
      <c r="R461" s="47">
        <v>150</v>
      </c>
      <c r="S461" s="50"/>
      <c r="T461" s="51"/>
      <c r="U461" s="51"/>
      <c r="V461" s="49"/>
      <c r="W461" s="513" t="s">
        <v>25</v>
      </c>
      <c r="X461" s="513"/>
      <c r="Y461" s="513"/>
      <c r="Z461" s="38">
        <v>75</v>
      </c>
      <c r="AA461" s="38">
        <v>75</v>
      </c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>
        <v>90</v>
      </c>
      <c r="AP461" s="38">
        <v>90</v>
      </c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E461" s="201"/>
      <c r="BF461" s="201"/>
      <c r="BG461" s="201"/>
      <c r="BH461" s="201"/>
      <c r="BI461" s="201"/>
      <c r="BJ461" s="201"/>
      <c r="BK461" s="201"/>
    </row>
    <row r="462" spans="1:63" ht="15.75" hidden="1" customHeight="1" x14ac:dyDescent="0.3">
      <c r="A462" s="445"/>
      <c r="B462" s="445"/>
      <c r="C462" s="445"/>
      <c r="D462" s="54"/>
      <c r="E462" s="47"/>
      <c r="F462" s="50"/>
      <c r="G462" s="51"/>
      <c r="H462" s="51"/>
      <c r="I462" s="52"/>
      <c r="J462" s="201"/>
      <c r="K462" s="201"/>
      <c r="L462" s="201"/>
      <c r="M462" s="201"/>
      <c r="N462" s="201"/>
      <c r="O462" s="201"/>
      <c r="P462" s="201"/>
      <c r="Q462" s="44"/>
      <c r="R462" s="47"/>
      <c r="S462" s="50"/>
      <c r="T462" s="51"/>
      <c r="U462" s="51"/>
      <c r="V462" s="49"/>
      <c r="W462" s="513" t="s">
        <v>61</v>
      </c>
      <c r="X462" s="513"/>
      <c r="Y462" s="513"/>
      <c r="Z462" s="38">
        <v>90</v>
      </c>
      <c r="AA462" s="38">
        <v>90</v>
      </c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>
        <v>108</v>
      </c>
      <c r="AP462" s="38">
        <v>108</v>
      </c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E462" s="201"/>
      <c r="BF462" s="201"/>
      <c r="BG462" s="201"/>
      <c r="BH462" s="201"/>
      <c r="BI462" s="201"/>
      <c r="BJ462" s="201"/>
      <c r="BK462" s="201"/>
    </row>
    <row r="463" spans="1:63" ht="15.75" hidden="1" customHeight="1" x14ac:dyDescent="0.3">
      <c r="A463" s="445"/>
      <c r="B463" s="445"/>
      <c r="C463" s="445"/>
      <c r="D463" s="54"/>
      <c r="E463" s="47"/>
      <c r="F463" s="50"/>
      <c r="G463" s="51"/>
      <c r="H463" s="51"/>
      <c r="I463" s="52"/>
      <c r="J463" s="201"/>
      <c r="K463" s="201"/>
      <c r="L463" s="201"/>
      <c r="M463" s="201"/>
      <c r="N463" s="201"/>
      <c r="O463" s="201"/>
      <c r="P463" s="201"/>
      <c r="Q463" s="44"/>
      <c r="R463" s="47"/>
      <c r="S463" s="50"/>
      <c r="T463" s="51"/>
      <c r="U463" s="51"/>
      <c r="V463" s="49"/>
      <c r="W463" s="513" t="s">
        <v>27</v>
      </c>
      <c r="X463" s="513"/>
      <c r="Y463" s="513"/>
      <c r="Z463" s="38">
        <v>7</v>
      </c>
      <c r="AA463" s="38">
        <v>7</v>
      </c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>
        <v>10</v>
      </c>
      <c r="AP463" s="38">
        <v>10</v>
      </c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E463" s="201"/>
      <c r="BF463" s="201"/>
      <c r="BG463" s="201"/>
      <c r="BH463" s="201"/>
      <c r="BI463" s="201"/>
      <c r="BJ463" s="201"/>
      <c r="BK463" s="201"/>
    </row>
    <row r="464" spans="1:63" ht="15.75" customHeight="1" x14ac:dyDescent="0.25">
      <c r="A464" s="512"/>
      <c r="B464" s="512"/>
      <c r="C464" s="512"/>
      <c r="D464" s="54"/>
      <c r="E464" s="47"/>
      <c r="F464" s="50">
        <v>0.04</v>
      </c>
      <c r="G464" s="51">
        <v>0.01</v>
      </c>
      <c r="H464" s="51">
        <v>6.99</v>
      </c>
      <c r="I464" s="213">
        <v>28</v>
      </c>
      <c r="J464" s="179"/>
      <c r="K464" s="179"/>
      <c r="L464" s="179">
        <v>8</v>
      </c>
      <c r="M464" s="179">
        <v>1.6</v>
      </c>
      <c r="N464" s="179">
        <v>0.9</v>
      </c>
      <c r="O464" s="180">
        <v>0.19</v>
      </c>
      <c r="P464" s="180"/>
      <c r="Q464" s="48"/>
      <c r="R464" s="49"/>
      <c r="S464" s="50">
        <v>0.06</v>
      </c>
      <c r="T464" s="51">
        <v>0.02</v>
      </c>
      <c r="U464" s="51">
        <v>9.99</v>
      </c>
      <c r="V464" s="49">
        <v>40</v>
      </c>
      <c r="W464" s="513"/>
      <c r="X464" s="513"/>
      <c r="Y464" s="513"/>
      <c r="Z464" s="38"/>
      <c r="AA464" s="38"/>
      <c r="AB464" s="51">
        <v>37.6</v>
      </c>
      <c r="AC464" s="51">
        <v>109.7</v>
      </c>
      <c r="AD464" s="51">
        <v>94.3</v>
      </c>
      <c r="AE464" s="51">
        <v>10.5</v>
      </c>
      <c r="AF464" s="51">
        <v>67.5</v>
      </c>
      <c r="AG464" s="51">
        <v>0.1</v>
      </c>
      <c r="AH464" s="51">
        <v>15</v>
      </c>
      <c r="AI464" s="51">
        <v>8</v>
      </c>
      <c r="AJ464" s="51"/>
      <c r="AK464" s="51">
        <v>0.03</v>
      </c>
      <c r="AL464" s="51">
        <v>0.11</v>
      </c>
      <c r="AM464" s="51">
        <v>0.08</v>
      </c>
      <c r="AN464" s="51">
        <v>0.98</v>
      </c>
      <c r="AO464" s="51"/>
      <c r="AP464" s="51"/>
      <c r="AQ464" s="51">
        <v>45.1</v>
      </c>
      <c r="AR464" s="51">
        <v>131.69999999999999</v>
      </c>
      <c r="AS464" s="51">
        <v>12.6</v>
      </c>
      <c r="AT464" s="51">
        <v>81</v>
      </c>
      <c r="AU464" s="51">
        <v>0.12</v>
      </c>
      <c r="AV464" s="51">
        <v>18</v>
      </c>
      <c r="AW464" s="51">
        <v>9</v>
      </c>
      <c r="AX464" s="51">
        <v>0</v>
      </c>
      <c r="AY464" s="51">
        <v>0.04</v>
      </c>
      <c r="AZ464" s="51">
        <v>0.14000000000000001</v>
      </c>
      <c r="BA464" s="51">
        <v>0.09</v>
      </c>
      <c r="BB464" s="51">
        <v>0.72</v>
      </c>
      <c r="BC464" s="51">
        <v>1.17</v>
      </c>
      <c r="BE464" s="178"/>
      <c r="BF464" s="179"/>
      <c r="BG464" s="179"/>
      <c r="BH464" s="179">
        <v>10</v>
      </c>
      <c r="BI464" s="179">
        <v>2.5</v>
      </c>
      <c r="BJ464" s="179">
        <v>1.3</v>
      </c>
      <c r="BK464" s="180">
        <v>0.28000000000000003</v>
      </c>
    </row>
    <row r="465" spans="1:63" ht="15.75" hidden="1" customHeight="1" x14ac:dyDescent="0.3">
      <c r="A465" s="512"/>
      <c r="B465" s="499"/>
      <c r="C465" s="513"/>
      <c r="D465" s="54"/>
      <c r="E465" s="49"/>
      <c r="F465" s="50"/>
      <c r="G465" s="51"/>
      <c r="H465" s="51"/>
      <c r="I465" s="52"/>
      <c r="J465" s="201"/>
      <c r="K465" s="201"/>
      <c r="L465" s="201"/>
      <c r="M465" s="201"/>
      <c r="N465" s="201"/>
      <c r="O465" s="201"/>
      <c r="P465" s="201"/>
      <c r="Q465" s="44"/>
      <c r="R465" s="47"/>
      <c r="S465" s="50"/>
      <c r="T465" s="51"/>
      <c r="U465" s="51"/>
      <c r="V465" s="49"/>
      <c r="W465" s="512"/>
      <c r="X465" s="499"/>
      <c r="Y465" s="513"/>
      <c r="Z465" s="38"/>
      <c r="AA465" s="51"/>
      <c r="AB465" s="51">
        <v>46.3</v>
      </c>
      <c r="AC465" s="51">
        <v>168.3</v>
      </c>
      <c r="AD465" s="51">
        <v>114.7</v>
      </c>
      <c r="AE465" s="51">
        <v>16.7</v>
      </c>
      <c r="AF465" s="51">
        <v>95.9</v>
      </c>
      <c r="AG465" s="51">
        <v>0.41</v>
      </c>
      <c r="AH465" s="51">
        <v>18</v>
      </c>
      <c r="AI465" s="51">
        <v>9</v>
      </c>
      <c r="AJ465" s="51"/>
      <c r="AK465" s="51">
        <v>0.04</v>
      </c>
      <c r="AL465" s="51">
        <v>0.14000000000000001</v>
      </c>
      <c r="AM465" s="51">
        <v>0.13</v>
      </c>
      <c r="AN465" s="51">
        <v>1.2</v>
      </c>
      <c r="AO465" s="38">
        <v>1.2</v>
      </c>
      <c r="AP465" s="38"/>
      <c r="AQ465" s="51">
        <v>55.3</v>
      </c>
      <c r="AR465" s="51">
        <v>194.7</v>
      </c>
      <c r="AS465" s="51">
        <v>137</v>
      </c>
      <c r="AT465" s="51">
        <v>19.2</v>
      </c>
      <c r="AU465" s="51">
        <v>112.1</v>
      </c>
      <c r="AV465" s="51">
        <v>0.43</v>
      </c>
      <c r="AW465" s="51">
        <v>22</v>
      </c>
      <c r="AX465" s="51">
        <v>11</v>
      </c>
      <c r="AY465" s="51"/>
      <c r="AZ465" s="51">
        <v>0.05</v>
      </c>
      <c r="BA465" s="51">
        <v>0.17</v>
      </c>
      <c r="BB465" s="51">
        <v>0.15</v>
      </c>
      <c r="BC465" s="51">
        <v>1.43</v>
      </c>
      <c r="BE465" s="201"/>
      <c r="BF465" s="201"/>
      <c r="BG465" s="201"/>
      <c r="BH465" s="201"/>
      <c r="BI465" s="201"/>
      <c r="BJ465" s="201"/>
      <c r="BK465" s="201"/>
    </row>
    <row r="466" spans="1:63" ht="15.75" customHeight="1" x14ac:dyDescent="0.25">
      <c r="A466" s="498" t="s">
        <v>167</v>
      </c>
      <c r="B466" s="498"/>
      <c r="C466" s="498"/>
      <c r="D466" s="201">
        <v>150</v>
      </c>
      <c r="E466" s="201">
        <v>150</v>
      </c>
      <c r="F466" s="201">
        <v>1.8</v>
      </c>
      <c r="G466" s="201"/>
      <c r="H466" s="201">
        <v>27.27</v>
      </c>
      <c r="I466" s="201">
        <v>115</v>
      </c>
      <c r="J466" s="201">
        <v>0.03</v>
      </c>
      <c r="K466" s="201">
        <v>6</v>
      </c>
      <c r="L466" s="201"/>
      <c r="M466" s="201">
        <v>16</v>
      </c>
      <c r="N466" s="201">
        <v>22</v>
      </c>
      <c r="O466" s="201">
        <v>9</v>
      </c>
      <c r="P466" s="201">
        <v>2.2000000000000002</v>
      </c>
      <c r="Q466" s="201">
        <v>150</v>
      </c>
      <c r="R466" s="201">
        <v>150</v>
      </c>
      <c r="S466" s="201">
        <v>1.8</v>
      </c>
      <c r="T466" s="201"/>
      <c r="U466" s="201">
        <v>27.27</v>
      </c>
      <c r="V466" s="201">
        <v>138</v>
      </c>
      <c r="W466" s="498" t="s">
        <v>105</v>
      </c>
      <c r="X466" s="498"/>
      <c r="Y466" s="498"/>
      <c r="Z466" s="200">
        <v>100</v>
      </c>
      <c r="AA466" s="201">
        <v>100</v>
      </c>
      <c r="AB466" s="201">
        <v>26</v>
      </c>
      <c r="AC466" s="201">
        <v>278</v>
      </c>
      <c r="AD466" s="201">
        <v>16</v>
      </c>
      <c r="AE466" s="201">
        <v>9</v>
      </c>
      <c r="AF466" s="201">
        <v>11</v>
      </c>
      <c r="AG466" s="201">
        <v>2.2000000000000002</v>
      </c>
      <c r="AH466" s="201"/>
      <c r="AI466" s="201">
        <v>30</v>
      </c>
      <c r="AJ466" s="201">
        <v>0.2</v>
      </c>
      <c r="AK466" s="201">
        <v>0.03</v>
      </c>
      <c r="AL466" s="201">
        <v>0.02</v>
      </c>
      <c r="AM466" s="201">
        <v>0.3</v>
      </c>
      <c r="AN466" s="201">
        <v>10</v>
      </c>
      <c r="AO466" s="200">
        <v>100</v>
      </c>
      <c r="AP466" s="201">
        <v>100</v>
      </c>
      <c r="AQ466" s="201">
        <v>26</v>
      </c>
      <c r="AR466" s="201">
        <v>278</v>
      </c>
      <c r="AS466" s="201">
        <v>16</v>
      </c>
      <c r="AT466" s="201">
        <v>9</v>
      </c>
      <c r="AU466" s="201">
        <v>11</v>
      </c>
      <c r="AV466" s="201">
        <v>2.2000000000000002</v>
      </c>
      <c r="AW466" s="201"/>
      <c r="AX466" s="201">
        <v>30</v>
      </c>
      <c r="AY466" s="201">
        <v>0.2</v>
      </c>
      <c r="AZ466" s="201">
        <v>0.03</v>
      </c>
      <c r="BA466" s="201">
        <v>0.02</v>
      </c>
      <c r="BB466" s="201">
        <v>0.3</v>
      </c>
      <c r="BC466" s="201">
        <v>10</v>
      </c>
      <c r="BD466" s="471"/>
      <c r="BE466" s="201">
        <v>0.03</v>
      </c>
      <c r="BF466" s="201">
        <v>6</v>
      </c>
      <c r="BG466" s="201"/>
      <c r="BH466" s="201">
        <v>16</v>
      </c>
      <c r="BI466" s="201">
        <v>22</v>
      </c>
      <c r="BJ466" s="201">
        <v>9</v>
      </c>
      <c r="BK466" s="201">
        <v>2.2000000000000002</v>
      </c>
    </row>
    <row r="467" spans="1:63" s="77" customFormat="1" ht="15.75" customHeight="1" x14ac:dyDescent="0.25">
      <c r="A467" s="517" t="s">
        <v>190</v>
      </c>
      <c r="B467" s="602"/>
      <c r="C467" s="603"/>
      <c r="D467" s="61"/>
      <c r="E467" s="62">
        <f>SUM(E446+E453+E458+E466)</f>
        <v>490</v>
      </c>
      <c r="F467" s="113">
        <f>SUM(F452:F466)</f>
        <v>11.04</v>
      </c>
      <c r="G467" s="113">
        <f t="shared" ref="G467:P467" si="95">SUM(G452:G466)</f>
        <v>10.99</v>
      </c>
      <c r="H467" s="113">
        <f t="shared" si="95"/>
        <v>61.629999999999995</v>
      </c>
      <c r="I467" s="113">
        <f t="shared" si="95"/>
        <v>388.2</v>
      </c>
      <c r="J467" s="113">
        <f t="shared" si="95"/>
        <v>0.15000000000000002</v>
      </c>
      <c r="K467" s="113">
        <f t="shared" si="95"/>
        <v>6.76</v>
      </c>
      <c r="L467" s="113">
        <f t="shared" si="95"/>
        <v>76.95</v>
      </c>
      <c r="M467" s="113">
        <f t="shared" si="95"/>
        <v>234.96</v>
      </c>
      <c r="N467" s="113">
        <f t="shared" si="95"/>
        <v>216.5</v>
      </c>
      <c r="O467" s="113">
        <f t="shared" si="95"/>
        <v>44.269999999999996</v>
      </c>
      <c r="P467" s="113">
        <f t="shared" si="95"/>
        <v>3.33</v>
      </c>
      <c r="Q467" s="192"/>
      <c r="R467" s="62">
        <f>SUM(R446+R453+R458+R466)</f>
        <v>570</v>
      </c>
      <c r="S467" s="113">
        <f t="shared" ref="S467:BK467" si="96">SUM(S452:S466)</f>
        <v>11.590000000000002</v>
      </c>
      <c r="T467" s="113">
        <f t="shared" si="96"/>
        <v>12.11</v>
      </c>
      <c r="U467" s="113">
        <f t="shared" si="96"/>
        <v>70.650000000000006</v>
      </c>
      <c r="V467" s="113">
        <f t="shared" si="96"/>
        <v>462.2</v>
      </c>
      <c r="W467" s="113">
        <f t="shared" si="96"/>
        <v>0</v>
      </c>
      <c r="X467" s="113">
        <f t="shared" si="96"/>
        <v>0</v>
      </c>
      <c r="Y467" s="113">
        <f t="shared" si="96"/>
        <v>0</v>
      </c>
      <c r="Z467" s="113">
        <f t="shared" si="96"/>
        <v>319.60000000000002</v>
      </c>
      <c r="AA467" s="113">
        <f t="shared" si="96"/>
        <v>514</v>
      </c>
      <c r="AB467" s="113">
        <f t="shared" si="96"/>
        <v>393.00000000000006</v>
      </c>
      <c r="AC467" s="113">
        <f t="shared" si="96"/>
        <v>805.55</v>
      </c>
      <c r="AD467" s="113">
        <f t="shared" si="96"/>
        <v>441.7</v>
      </c>
      <c r="AE467" s="113">
        <f t="shared" si="96"/>
        <v>84.399999999999991</v>
      </c>
      <c r="AF467" s="113">
        <f t="shared" si="96"/>
        <v>376.20000000000005</v>
      </c>
      <c r="AG467" s="113">
        <f t="shared" si="96"/>
        <v>4.2640000000000002</v>
      </c>
      <c r="AH467" s="113">
        <f t="shared" si="96"/>
        <v>101.95</v>
      </c>
      <c r="AI467" s="113">
        <f t="shared" si="96"/>
        <v>94</v>
      </c>
      <c r="AJ467" s="113">
        <f t="shared" si="96"/>
        <v>0.80099999999999993</v>
      </c>
      <c r="AK467" s="113">
        <f t="shared" si="96"/>
        <v>0.23400000000000001</v>
      </c>
      <c r="AL467" s="113">
        <f t="shared" si="96"/>
        <v>0.48500000000000004</v>
      </c>
      <c r="AM467" s="113">
        <f t="shared" si="96"/>
        <v>1.119</v>
      </c>
      <c r="AN467" s="113">
        <f t="shared" si="96"/>
        <v>12.93</v>
      </c>
      <c r="AO467" s="113">
        <f t="shared" si="96"/>
        <v>357.8</v>
      </c>
      <c r="AP467" s="113">
        <f t="shared" si="96"/>
        <v>581</v>
      </c>
      <c r="AQ467" s="113">
        <f t="shared" si="96"/>
        <v>438.8</v>
      </c>
      <c r="AR467" s="113">
        <f t="shared" si="96"/>
        <v>920.4</v>
      </c>
      <c r="AS467" s="113">
        <f t="shared" si="96"/>
        <v>422.5</v>
      </c>
      <c r="AT467" s="113">
        <f t="shared" si="96"/>
        <v>169.06</v>
      </c>
      <c r="AU467" s="113">
        <f t="shared" si="96"/>
        <v>366.41999999999996</v>
      </c>
      <c r="AV467" s="113">
        <f t="shared" si="96"/>
        <v>22.465999999999998</v>
      </c>
      <c r="AW467" s="113">
        <f t="shared" si="96"/>
        <v>107.6</v>
      </c>
      <c r="AX467" s="113">
        <f t="shared" si="96"/>
        <v>93</v>
      </c>
      <c r="AY467" s="113">
        <f t="shared" si="96"/>
        <v>0.87800000000000011</v>
      </c>
      <c r="AZ467" s="113">
        <f t="shared" si="96"/>
        <v>0.38200000000000001</v>
      </c>
      <c r="BA467" s="113">
        <f t="shared" si="96"/>
        <v>0.55000000000000004</v>
      </c>
      <c r="BB467" s="113">
        <f t="shared" si="96"/>
        <v>2.4119999999999999</v>
      </c>
      <c r="BC467" s="113">
        <f t="shared" si="96"/>
        <v>13.58</v>
      </c>
      <c r="BD467" s="113">
        <f t="shared" si="96"/>
        <v>0</v>
      </c>
      <c r="BE467" s="113">
        <f t="shared" si="96"/>
        <v>0.18000000000000002</v>
      </c>
      <c r="BF467" s="113">
        <f t="shared" si="96"/>
        <v>6.98</v>
      </c>
      <c r="BG467" s="113">
        <f t="shared" si="96"/>
        <v>69.86</v>
      </c>
      <c r="BH467" s="113">
        <f t="shared" si="96"/>
        <v>258.29999999999995</v>
      </c>
      <c r="BI467" s="113">
        <f t="shared" si="96"/>
        <v>230.1</v>
      </c>
      <c r="BJ467" s="113">
        <f t="shared" si="96"/>
        <v>47.199999999999996</v>
      </c>
      <c r="BK467" s="113">
        <f t="shared" si="96"/>
        <v>3.7</v>
      </c>
    </row>
    <row r="468" spans="1:63" ht="15.75" customHeight="1" x14ac:dyDescent="0.25">
      <c r="A468" s="533" t="s">
        <v>16</v>
      </c>
      <c r="B468" s="658"/>
      <c r="C468" s="659"/>
      <c r="D468" s="54"/>
      <c r="E468" s="47"/>
      <c r="F468" s="128"/>
      <c r="G468" s="57"/>
      <c r="H468" s="57"/>
      <c r="I468" s="58"/>
      <c r="J468" s="202"/>
      <c r="K468" s="202"/>
      <c r="L468" s="202"/>
      <c r="M468" s="202"/>
      <c r="N468" s="202"/>
      <c r="O468" s="202"/>
      <c r="P468" s="202"/>
      <c r="Q468" s="44"/>
      <c r="R468" s="47"/>
      <c r="S468" s="128"/>
      <c r="T468" s="57"/>
      <c r="U468" s="38"/>
      <c r="V468" s="47"/>
      <c r="W468" s="504" t="s">
        <v>16</v>
      </c>
      <c r="X468" s="510"/>
      <c r="Y468" s="511"/>
      <c r="Z468" s="38"/>
      <c r="AA468" s="38"/>
      <c r="AB468" s="57"/>
      <c r="AC468" s="38"/>
      <c r="AD468" s="38"/>
      <c r="AE468" s="57"/>
      <c r="AF468" s="57"/>
      <c r="AG468" s="38"/>
      <c r="AH468" s="38"/>
      <c r="AI468" s="57"/>
      <c r="AJ468" s="57"/>
      <c r="AK468" s="38"/>
      <c r="AL468" s="38"/>
      <c r="AM468" s="38"/>
      <c r="AN468" s="38"/>
      <c r="AO468" s="38"/>
      <c r="AP468" s="38"/>
      <c r="AQ468" s="57"/>
      <c r="AR468" s="38"/>
      <c r="AS468" s="38"/>
      <c r="AT468" s="57"/>
      <c r="AU468" s="57"/>
      <c r="AV468" s="38"/>
      <c r="AW468" s="38"/>
      <c r="AX468" s="57"/>
      <c r="AY468" s="57"/>
      <c r="AZ468" s="38"/>
      <c r="BA468" s="38"/>
      <c r="BB468" s="38"/>
      <c r="BC468" s="38"/>
      <c r="BE468" s="202"/>
      <c r="BF468" s="202"/>
      <c r="BG468" s="202"/>
      <c r="BH468" s="202"/>
      <c r="BI468" s="202"/>
      <c r="BJ468" s="202"/>
      <c r="BK468" s="202"/>
    </row>
    <row r="469" spans="1:63" s="1" customFormat="1" x14ac:dyDescent="0.25">
      <c r="A469" s="518" t="s">
        <v>52</v>
      </c>
      <c r="B469" s="519"/>
      <c r="C469" s="520"/>
      <c r="D469" s="24"/>
      <c r="E469" s="6"/>
      <c r="F469" s="3"/>
      <c r="G469" s="7"/>
      <c r="H469" s="7"/>
      <c r="I469" s="20"/>
      <c r="J469" s="7"/>
      <c r="K469" s="7"/>
      <c r="L469" s="7"/>
      <c r="M469" s="7"/>
      <c r="N469" s="7"/>
      <c r="O469" s="7"/>
      <c r="P469" s="7"/>
      <c r="Q469" s="9"/>
      <c r="R469" s="6"/>
      <c r="S469" s="3"/>
      <c r="T469" s="7"/>
      <c r="U469" s="7"/>
      <c r="V469" s="20"/>
      <c r="W469" s="518" t="s">
        <v>52</v>
      </c>
      <c r="X469" s="519"/>
      <c r="Y469" s="520"/>
      <c r="Z469" s="10"/>
      <c r="AA469" s="10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10"/>
      <c r="AP469" s="10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E469" s="7"/>
      <c r="BF469" s="7"/>
      <c r="BG469" s="7"/>
      <c r="BH469" s="7"/>
      <c r="BI469" s="7"/>
      <c r="BJ469" s="7"/>
      <c r="BK469" s="7"/>
    </row>
    <row r="470" spans="1:63" s="1" customFormat="1" x14ac:dyDescent="0.25">
      <c r="A470" s="521" t="s">
        <v>179</v>
      </c>
      <c r="B470" s="522"/>
      <c r="C470" s="523"/>
      <c r="D470" s="24"/>
      <c r="E470" s="6">
        <v>150</v>
      </c>
      <c r="F470" s="3"/>
      <c r="G470" s="7"/>
      <c r="H470" s="7"/>
      <c r="I470" s="20"/>
      <c r="J470" s="7"/>
      <c r="K470" s="7"/>
      <c r="L470" s="7"/>
      <c r="M470" s="7"/>
      <c r="N470" s="7"/>
      <c r="O470" s="7"/>
      <c r="P470" s="7"/>
      <c r="Q470" s="9"/>
      <c r="R470" s="6">
        <v>250</v>
      </c>
      <c r="S470" s="3"/>
      <c r="T470" s="7"/>
      <c r="U470" s="10"/>
      <c r="V470" s="18"/>
      <c r="W470" s="521" t="s">
        <v>179</v>
      </c>
      <c r="X470" s="522"/>
      <c r="Y470" s="523"/>
      <c r="Z470" s="10"/>
      <c r="AA470" s="10" t="s">
        <v>85</v>
      </c>
      <c r="AB470" s="7"/>
      <c r="AC470" s="10"/>
      <c r="AD470" s="10"/>
      <c r="AE470" s="7"/>
      <c r="AF470" s="7"/>
      <c r="AG470" s="10"/>
      <c r="AH470" s="10"/>
      <c r="AI470" s="7"/>
      <c r="AJ470" s="7"/>
      <c r="AK470" s="10"/>
      <c r="AL470" s="10"/>
      <c r="AM470" s="10"/>
      <c r="AN470" s="10"/>
      <c r="AO470" s="10"/>
      <c r="AP470" s="10" t="s">
        <v>111</v>
      </c>
      <c r="AQ470" s="7"/>
      <c r="AR470" s="10"/>
      <c r="AS470" s="10"/>
      <c r="AT470" s="7"/>
      <c r="AU470" s="7"/>
      <c r="AV470" s="10"/>
      <c r="AW470" s="10"/>
      <c r="AX470" s="7"/>
      <c r="AY470" s="7"/>
      <c r="AZ470" s="10"/>
      <c r="BA470" s="10"/>
      <c r="BB470" s="10"/>
      <c r="BC470" s="10"/>
      <c r="BE470" s="7"/>
      <c r="BF470" s="7"/>
      <c r="BG470" s="7"/>
      <c r="BH470" s="7"/>
      <c r="BI470" s="7"/>
      <c r="BJ470" s="7"/>
      <c r="BK470" s="7"/>
    </row>
    <row r="471" spans="1:63" s="1" customFormat="1" x14ac:dyDescent="0.25">
      <c r="A471" s="543" t="s">
        <v>277</v>
      </c>
      <c r="B471" s="515"/>
      <c r="C471" s="516"/>
      <c r="D471" s="17">
        <v>37.5</v>
      </c>
      <c r="E471" s="8">
        <v>30</v>
      </c>
      <c r="F471" s="3"/>
      <c r="G471" s="7"/>
      <c r="H471" s="7"/>
      <c r="I471" s="20"/>
      <c r="J471" s="7"/>
      <c r="K471" s="7"/>
      <c r="L471" s="7"/>
      <c r="M471" s="7"/>
      <c r="N471" s="7"/>
      <c r="O471" s="7"/>
      <c r="P471" s="7"/>
      <c r="Q471" s="3">
        <v>62.5</v>
      </c>
      <c r="R471" s="8">
        <v>50</v>
      </c>
      <c r="S471" s="3"/>
      <c r="T471" s="7"/>
      <c r="U471" s="10"/>
      <c r="V471" s="18"/>
      <c r="W471" s="543" t="s">
        <v>277</v>
      </c>
      <c r="X471" s="515"/>
      <c r="Y471" s="516"/>
      <c r="Z471" s="7">
        <v>37.5</v>
      </c>
      <c r="AA471" s="7">
        <v>30</v>
      </c>
      <c r="AB471" s="7"/>
      <c r="AC471" s="10"/>
      <c r="AD471" s="10"/>
      <c r="AE471" s="7"/>
      <c r="AF471" s="7"/>
      <c r="AG471" s="10"/>
      <c r="AH471" s="10"/>
      <c r="AI471" s="7"/>
      <c r="AJ471" s="7"/>
      <c r="AK471" s="10"/>
      <c r="AL471" s="10"/>
      <c r="AM471" s="10"/>
      <c r="AN471" s="10"/>
      <c r="AO471" s="7">
        <v>62.5</v>
      </c>
      <c r="AP471" s="7">
        <v>50</v>
      </c>
      <c r="AQ471" s="7"/>
      <c r="AR471" s="10"/>
      <c r="AS471" s="10"/>
      <c r="AT471" s="7"/>
      <c r="AU471" s="7"/>
      <c r="AV471" s="10"/>
      <c r="AW471" s="10"/>
      <c r="AX471" s="7"/>
      <c r="AY471" s="7"/>
      <c r="AZ471" s="10"/>
      <c r="BA471" s="10"/>
      <c r="BB471" s="10"/>
      <c r="BC471" s="10"/>
      <c r="BE471" s="7"/>
      <c r="BF471" s="7"/>
      <c r="BG471" s="7"/>
      <c r="BH471" s="7"/>
      <c r="BI471" s="7"/>
      <c r="BJ471" s="7"/>
      <c r="BK471" s="7"/>
    </row>
    <row r="472" spans="1:63" s="1" customFormat="1" x14ac:dyDescent="0.25">
      <c r="A472" s="543" t="s">
        <v>64</v>
      </c>
      <c r="B472" s="515"/>
      <c r="C472" s="516"/>
      <c r="D472" s="23" t="s">
        <v>98</v>
      </c>
      <c r="E472" s="8">
        <v>18</v>
      </c>
      <c r="F472" s="3"/>
      <c r="G472" s="7"/>
      <c r="H472" s="7"/>
      <c r="I472" s="20"/>
      <c r="J472" s="7"/>
      <c r="K472" s="7"/>
      <c r="L472" s="7"/>
      <c r="M472" s="7"/>
      <c r="N472" s="7"/>
      <c r="O472" s="7"/>
      <c r="P472" s="7"/>
      <c r="Q472" s="195" t="s">
        <v>127</v>
      </c>
      <c r="R472" s="8">
        <v>30</v>
      </c>
      <c r="S472" s="3"/>
      <c r="T472" s="7"/>
      <c r="U472" s="7"/>
      <c r="V472" s="20"/>
      <c r="W472" s="543" t="s">
        <v>64</v>
      </c>
      <c r="X472" s="515"/>
      <c r="Y472" s="516"/>
      <c r="Z472" s="31" t="s">
        <v>98</v>
      </c>
      <c r="AA472" s="7">
        <v>18</v>
      </c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31" t="s">
        <v>127</v>
      </c>
      <c r="AP472" s="7">
        <v>30</v>
      </c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E472" s="7"/>
      <c r="BF472" s="7"/>
      <c r="BG472" s="7"/>
      <c r="BH472" s="7"/>
      <c r="BI472" s="7"/>
      <c r="BJ472" s="7"/>
      <c r="BK472" s="7"/>
    </row>
    <row r="473" spans="1:63" s="1" customFormat="1" x14ac:dyDescent="0.25">
      <c r="A473" s="543" t="s">
        <v>48</v>
      </c>
      <c r="B473" s="515"/>
      <c r="C473" s="516"/>
      <c r="D473" s="17">
        <v>7.5</v>
      </c>
      <c r="E473" s="8">
        <v>6</v>
      </c>
      <c r="F473" s="3"/>
      <c r="G473" s="7"/>
      <c r="H473" s="7"/>
      <c r="I473" s="20"/>
      <c r="J473" s="7"/>
      <c r="K473" s="7"/>
      <c r="L473" s="7"/>
      <c r="M473" s="7"/>
      <c r="N473" s="7"/>
      <c r="O473" s="7"/>
      <c r="P473" s="7"/>
      <c r="Q473" s="3">
        <v>13</v>
      </c>
      <c r="R473" s="8">
        <v>10</v>
      </c>
      <c r="S473" s="3"/>
      <c r="T473" s="7"/>
      <c r="U473" s="7"/>
      <c r="V473" s="20"/>
      <c r="W473" s="543" t="s">
        <v>48</v>
      </c>
      <c r="X473" s="515"/>
      <c r="Y473" s="516"/>
      <c r="Z473" s="7">
        <v>7.5</v>
      </c>
      <c r="AA473" s="7">
        <v>6</v>
      </c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>
        <v>13</v>
      </c>
      <c r="AP473" s="7">
        <v>10</v>
      </c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E473" s="7"/>
      <c r="BF473" s="7"/>
      <c r="BG473" s="7"/>
      <c r="BH473" s="7"/>
      <c r="BI473" s="7"/>
      <c r="BJ473" s="7"/>
      <c r="BK473" s="7"/>
    </row>
    <row r="474" spans="1:63" s="1" customFormat="1" ht="20.25" customHeight="1" x14ac:dyDescent="0.25">
      <c r="A474" s="543" t="s">
        <v>18</v>
      </c>
      <c r="B474" s="515"/>
      <c r="C474" s="516"/>
      <c r="D474" s="17">
        <v>7.2</v>
      </c>
      <c r="E474" s="8">
        <v>6</v>
      </c>
      <c r="F474" s="3"/>
      <c r="G474" s="7"/>
      <c r="H474" s="7"/>
      <c r="I474" s="20"/>
      <c r="J474" s="7"/>
      <c r="K474" s="7"/>
      <c r="L474" s="7"/>
      <c r="M474" s="7"/>
      <c r="N474" s="7"/>
      <c r="O474" s="7"/>
      <c r="P474" s="7"/>
      <c r="Q474" s="3">
        <v>12</v>
      </c>
      <c r="R474" s="8">
        <v>10</v>
      </c>
      <c r="S474" s="3"/>
      <c r="T474" s="7"/>
      <c r="U474" s="7"/>
      <c r="V474" s="20"/>
      <c r="W474" s="543" t="s">
        <v>18</v>
      </c>
      <c r="X474" s="515"/>
      <c r="Y474" s="516"/>
      <c r="Z474" s="7">
        <v>7.2</v>
      </c>
      <c r="AA474" s="7">
        <v>6</v>
      </c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>
        <v>12</v>
      </c>
      <c r="AP474" s="7">
        <v>10</v>
      </c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E474" s="7"/>
      <c r="BF474" s="7"/>
      <c r="BG474" s="7"/>
      <c r="BH474" s="7"/>
      <c r="BI474" s="7"/>
      <c r="BJ474" s="7"/>
      <c r="BK474" s="7"/>
    </row>
    <row r="475" spans="1:63" s="1" customFormat="1" x14ac:dyDescent="0.25">
      <c r="A475" s="543" t="s">
        <v>7</v>
      </c>
      <c r="B475" s="515"/>
      <c r="C475" s="516"/>
      <c r="D475" s="17">
        <v>0.6</v>
      </c>
      <c r="E475" s="8">
        <v>0.6</v>
      </c>
      <c r="F475" s="3"/>
      <c r="G475" s="7"/>
      <c r="H475" s="7"/>
      <c r="I475" s="20"/>
      <c r="J475" s="7"/>
      <c r="K475" s="7"/>
      <c r="L475" s="7"/>
      <c r="M475" s="7"/>
      <c r="N475" s="7"/>
      <c r="O475" s="7"/>
      <c r="P475" s="7"/>
      <c r="Q475" s="3">
        <v>0.8</v>
      </c>
      <c r="R475" s="8">
        <v>0.8</v>
      </c>
      <c r="S475" s="3"/>
      <c r="T475" s="7"/>
      <c r="U475" s="7"/>
      <c r="V475" s="20"/>
      <c r="W475" s="543" t="s">
        <v>7</v>
      </c>
      <c r="X475" s="515"/>
      <c r="Y475" s="516"/>
      <c r="Z475" s="7">
        <v>0.6</v>
      </c>
      <c r="AA475" s="7">
        <v>0.6</v>
      </c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>
        <v>0.8</v>
      </c>
      <c r="AP475" s="7">
        <v>0.8</v>
      </c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E475" s="7"/>
      <c r="BF475" s="7"/>
      <c r="BG475" s="7"/>
      <c r="BH475" s="7"/>
      <c r="BI475" s="7"/>
      <c r="BJ475" s="7"/>
      <c r="BK475" s="7"/>
    </row>
    <row r="476" spans="1:63" s="1" customFormat="1" ht="16.5" customHeight="1" x14ac:dyDescent="0.25">
      <c r="A476" s="543" t="s">
        <v>28</v>
      </c>
      <c r="B476" s="515"/>
      <c r="C476" s="516"/>
      <c r="D476" s="17">
        <v>3</v>
      </c>
      <c r="E476" s="8">
        <v>3</v>
      </c>
      <c r="F476" s="3"/>
      <c r="G476" s="7"/>
      <c r="H476" s="7"/>
      <c r="I476" s="20"/>
      <c r="J476" s="7"/>
      <c r="K476" s="7"/>
      <c r="L476" s="7"/>
      <c r="M476" s="7"/>
      <c r="N476" s="7"/>
      <c r="O476" s="7"/>
      <c r="P476" s="7"/>
      <c r="Q476" s="3">
        <v>5</v>
      </c>
      <c r="R476" s="8">
        <v>5</v>
      </c>
      <c r="S476" s="3"/>
      <c r="T476" s="7"/>
      <c r="U476" s="7"/>
      <c r="V476" s="20"/>
      <c r="W476" s="543" t="s">
        <v>28</v>
      </c>
      <c r="X476" s="515"/>
      <c r="Y476" s="516"/>
      <c r="Z476" s="7">
        <v>3</v>
      </c>
      <c r="AA476" s="7">
        <v>3</v>
      </c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>
        <v>5</v>
      </c>
      <c r="AP476" s="7">
        <v>5</v>
      </c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E476" s="7"/>
      <c r="BF476" s="7"/>
      <c r="BG476" s="7"/>
      <c r="BH476" s="7"/>
      <c r="BI476" s="7"/>
      <c r="BJ476" s="7"/>
      <c r="BK476" s="7"/>
    </row>
    <row r="477" spans="1:63" s="1" customFormat="1" x14ac:dyDescent="0.25">
      <c r="A477" s="543" t="s">
        <v>61</v>
      </c>
      <c r="B477" s="515"/>
      <c r="C477" s="516"/>
      <c r="D477" s="17">
        <v>120</v>
      </c>
      <c r="E477" s="8">
        <v>120</v>
      </c>
      <c r="F477" s="3"/>
      <c r="G477" s="7"/>
      <c r="H477" s="7"/>
      <c r="I477" s="20"/>
      <c r="J477" s="7"/>
      <c r="K477" s="7"/>
      <c r="L477" s="7"/>
      <c r="M477" s="7"/>
      <c r="N477" s="7"/>
      <c r="O477" s="7"/>
      <c r="P477" s="7"/>
      <c r="Q477" s="3">
        <v>200</v>
      </c>
      <c r="R477" s="8">
        <v>200</v>
      </c>
      <c r="S477" s="3"/>
      <c r="T477" s="7"/>
      <c r="U477" s="7"/>
      <c r="V477" s="20"/>
      <c r="W477" s="543" t="s">
        <v>61</v>
      </c>
      <c r="X477" s="515"/>
      <c r="Y477" s="516"/>
      <c r="Z477" s="7">
        <v>120</v>
      </c>
      <c r="AA477" s="7">
        <v>120</v>
      </c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>
        <v>200</v>
      </c>
      <c r="AP477" s="7">
        <v>200</v>
      </c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E477" s="7"/>
      <c r="BF477" s="7"/>
      <c r="BG477" s="7"/>
      <c r="BH477" s="7"/>
      <c r="BI477" s="7"/>
      <c r="BJ477" s="7"/>
      <c r="BK477" s="7"/>
    </row>
    <row r="478" spans="1:63" s="1" customFormat="1" x14ac:dyDescent="0.25">
      <c r="A478" s="543"/>
      <c r="B478" s="515"/>
      <c r="C478" s="516"/>
      <c r="D478" s="17"/>
      <c r="E478" s="8"/>
      <c r="F478" s="9">
        <v>1.04</v>
      </c>
      <c r="G478" s="10">
        <v>2.93</v>
      </c>
      <c r="H478" s="10">
        <v>5.08</v>
      </c>
      <c r="I478" s="10">
        <v>50.85</v>
      </c>
      <c r="J478" s="9">
        <v>2.8000000000000001E-2</v>
      </c>
      <c r="K478" s="10">
        <v>16.03</v>
      </c>
      <c r="L478" s="10"/>
      <c r="M478" s="10">
        <v>26</v>
      </c>
      <c r="N478" s="10">
        <v>29.8</v>
      </c>
      <c r="O478" s="10">
        <v>14.6</v>
      </c>
      <c r="P478" s="214">
        <v>0.53</v>
      </c>
      <c r="Q478" s="24"/>
      <c r="R478" s="6"/>
      <c r="S478" s="9">
        <v>1.74</v>
      </c>
      <c r="T478" s="10">
        <v>4.88</v>
      </c>
      <c r="U478" s="18">
        <v>8.48</v>
      </c>
      <c r="V478" s="10">
        <v>84.75</v>
      </c>
      <c r="W478" s="515"/>
      <c r="X478" s="515"/>
      <c r="Y478" s="516"/>
      <c r="Z478" s="7"/>
      <c r="AA478" s="7"/>
      <c r="AB478" s="10">
        <v>64.8</v>
      </c>
      <c r="AC478" s="7">
        <v>227.7</v>
      </c>
      <c r="AD478" s="7">
        <v>25.95</v>
      </c>
      <c r="AE478" s="10">
        <v>13.35</v>
      </c>
      <c r="AF478" s="10">
        <v>28.5</v>
      </c>
      <c r="AG478" s="7">
        <v>0.47</v>
      </c>
      <c r="AH478" s="7"/>
      <c r="AI478" s="10">
        <v>788.4</v>
      </c>
      <c r="AJ478" s="10">
        <v>1.41</v>
      </c>
      <c r="AK478" s="7">
        <v>3.4500000000000003E-2</v>
      </c>
      <c r="AL478" s="7">
        <v>2.7E-2</v>
      </c>
      <c r="AM478" s="7">
        <v>0.48599999999999999</v>
      </c>
      <c r="AN478" s="7">
        <v>11.07</v>
      </c>
      <c r="AO478" s="10"/>
      <c r="AP478" s="10"/>
      <c r="AQ478" s="10">
        <v>108</v>
      </c>
      <c r="AR478" s="7">
        <v>379.5</v>
      </c>
      <c r="AS478" s="7">
        <v>43.25</v>
      </c>
      <c r="AT478" s="10">
        <v>22.25</v>
      </c>
      <c r="AU478" s="10">
        <v>47.5</v>
      </c>
      <c r="AV478" s="7">
        <v>0.79500000000000004</v>
      </c>
      <c r="AW478" s="7"/>
      <c r="AX478" s="7">
        <v>1314</v>
      </c>
      <c r="AY478" s="10">
        <v>2.36</v>
      </c>
      <c r="AZ478" s="10">
        <v>5.7000000000000002E-2</v>
      </c>
      <c r="BA478" s="7">
        <v>4.4999999999999998E-2</v>
      </c>
      <c r="BB478" s="7">
        <v>0.81</v>
      </c>
      <c r="BC478" s="7">
        <v>18.46</v>
      </c>
      <c r="BE478" s="9">
        <v>3.5000000000000003E-2</v>
      </c>
      <c r="BF478" s="10">
        <v>20.03</v>
      </c>
      <c r="BG478" s="10"/>
      <c r="BH478" s="10">
        <v>43.25</v>
      </c>
      <c r="BI478" s="10">
        <v>37.200000000000003</v>
      </c>
      <c r="BJ478" s="10">
        <v>18.2</v>
      </c>
      <c r="BK478" s="214">
        <v>0.66</v>
      </c>
    </row>
    <row r="479" spans="1:63" s="1" customFormat="1" ht="16.5" customHeight="1" x14ac:dyDescent="0.25">
      <c r="A479" s="543" t="s">
        <v>88</v>
      </c>
      <c r="B479" s="515"/>
      <c r="C479" s="516"/>
      <c r="D479" s="24">
        <v>5</v>
      </c>
      <c r="E479" s="6">
        <v>5</v>
      </c>
      <c r="F479" s="9">
        <v>0.14000000000000001</v>
      </c>
      <c r="G479" s="10">
        <v>0.75</v>
      </c>
      <c r="H479" s="10">
        <v>0.16</v>
      </c>
      <c r="I479" s="18">
        <v>10.3</v>
      </c>
      <c r="J479" s="10"/>
      <c r="K479" s="10"/>
      <c r="L479" s="10"/>
      <c r="M479" s="10"/>
      <c r="N479" s="10"/>
      <c r="O479" s="10"/>
      <c r="P479" s="10"/>
      <c r="Q479" s="30">
        <v>5</v>
      </c>
      <c r="R479" s="6">
        <v>5</v>
      </c>
      <c r="S479" s="9">
        <v>0.14000000000000001</v>
      </c>
      <c r="T479" s="10">
        <v>0.75</v>
      </c>
      <c r="U479" s="10">
        <v>0.16</v>
      </c>
      <c r="V479" s="18">
        <v>10.3</v>
      </c>
      <c r="W479" s="543" t="s">
        <v>88</v>
      </c>
      <c r="X479" s="515"/>
      <c r="Y479" s="516"/>
      <c r="Z479" s="7">
        <v>5</v>
      </c>
      <c r="AA479" s="10">
        <v>5</v>
      </c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29"/>
      <c r="AP479" s="10">
        <v>5</v>
      </c>
      <c r="AQ479" s="10"/>
      <c r="AR479" s="10"/>
      <c r="AS479" s="10"/>
      <c r="AT479" s="7"/>
      <c r="AU479" s="10"/>
      <c r="AV479" s="10"/>
      <c r="AW479" s="7"/>
      <c r="AX479" s="7"/>
      <c r="AY479" s="10"/>
      <c r="AZ479" s="10"/>
      <c r="BA479" s="7"/>
      <c r="BB479" s="7"/>
      <c r="BC479" s="7"/>
      <c r="BE479" s="10"/>
      <c r="BF479" s="10"/>
      <c r="BG479" s="10"/>
      <c r="BH479" s="10"/>
      <c r="BI479" s="10"/>
      <c r="BJ479" s="10"/>
      <c r="BK479" s="10"/>
    </row>
    <row r="480" spans="1:63" ht="15.75" customHeight="1" x14ac:dyDescent="0.25">
      <c r="A480" s="512"/>
      <c r="B480" s="512"/>
      <c r="C480" s="512"/>
      <c r="D480" s="54"/>
      <c r="E480" s="47"/>
      <c r="F480" s="50"/>
      <c r="G480" s="51"/>
      <c r="H480" s="51"/>
      <c r="I480" s="52"/>
      <c r="J480" s="201"/>
      <c r="K480" s="201"/>
      <c r="L480" s="201"/>
      <c r="M480" s="201"/>
      <c r="N480" s="201"/>
      <c r="O480" s="201"/>
      <c r="P480" s="201"/>
      <c r="Q480" s="50"/>
      <c r="R480" s="49"/>
      <c r="S480" s="50"/>
      <c r="T480" s="51"/>
      <c r="U480" s="129"/>
      <c r="V480" s="99"/>
      <c r="W480" s="513"/>
      <c r="X480" s="513"/>
      <c r="Y480" s="513"/>
      <c r="Z480" s="38"/>
      <c r="AA480" s="38"/>
      <c r="AB480" s="51"/>
      <c r="AC480" s="129"/>
      <c r="AD480" s="129"/>
      <c r="AE480" s="51"/>
      <c r="AF480" s="51"/>
      <c r="AG480" s="129"/>
      <c r="AH480" s="129"/>
      <c r="AI480" s="51"/>
      <c r="AJ480" s="51"/>
      <c r="AK480" s="129"/>
      <c r="AL480" s="129"/>
      <c r="AM480" s="129"/>
      <c r="AN480" s="129"/>
      <c r="AO480" s="51"/>
      <c r="AP480" s="51"/>
      <c r="AQ480" s="51"/>
      <c r="AR480" s="129"/>
      <c r="AS480" s="129"/>
      <c r="AT480" s="51"/>
      <c r="AU480" s="51"/>
      <c r="AV480" s="129"/>
      <c r="AW480" s="129"/>
      <c r="AX480" s="51"/>
      <c r="AY480" s="51"/>
      <c r="AZ480" s="129"/>
      <c r="BA480" s="129"/>
      <c r="BB480" s="129"/>
      <c r="BC480" s="129"/>
      <c r="BE480" s="201"/>
      <c r="BF480" s="201"/>
      <c r="BG480" s="201"/>
      <c r="BH480" s="201"/>
      <c r="BI480" s="201"/>
      <c r="BJ480" s="201"/>
      <c r="BK480" s="201"/>
    </row>
    <row r="481" spans="1:66" ht="15.75" customHeight="1" x14ac:dyDescent="0.25">
      <c r="A481" s="504" t="s">
        <v>168</v>
      </c>
      <c r="B481" s="504"/>
      <c r="C481" s="504"/>
      <c r="D481" s="48"/>
      <c r="E481" s="49">
        <v>160</v>
      </c>
      <c r="F481" s="44"/>
      <c r="G481" s="38"/>
      <c r="H481" s="38"/>
      <c r="I481" s="45"/>
      <c r="J481" s="200"/>
      <c r="K481" s="200"/>
      <c r="L481" s="200"/>
      <c r="M481" s="200"/>
      <c r="N481" s="200"/>
      <c r="O481" s="200"/>
      <c r="P481" s="200"/>
      <c r="Q481" s="50"/>
      <c r="R481" s="49">
        <v>210</v>
      </c>
      <c r="S481" s="44"/>
      <c r="T481" s="38"/>
      <c r="U481" s="51"/>
      <c r="V481" s="49"/>
      <c r="W481" s="510" t="s">
        <v>168</v>
      </c>
      <c r="X481" s="510"/>
      <c r="Y481" s="510"/>
      <c r="Z481" s="51"/>
      <c r="AA481" s="51" t="s">
        <v>169</v>
      </c>
      <c r="AB481" s="38"/>
      <c r="AC481" s="51"/>
      <c r="AD481" s="51"/>
      <c r="AE481" s="38"/>
      <c r="AF481" s="38"/>
      <c r="AG481" s="51"/>
      <c r="AH481" s="51"/>
      <c r="AI481" s="38"/>
      <c r="AJ481" s="38"/>
      <c r="AK481" s="51"/>
      <c r="AL481" s="51"/>
      <c r="AM481" s="51"/>
      <c r="AN481" s="51"/>
      <c r="AO481" s="51"/>
      <c r="AP481" s="51" t="s">
        <v>170</v>
      </c>
      <c r="AQ481" s="38"/>
      <c r="AR481" s="51"/>
      <c r="AS481" s="51"/>
      <c r="AT481" s="38"/>
      <c r="AU481" s="38"/>
      <c r="AV481" s="51"/>
      <c r="AW481" s="51"/>
      <c r="AX481" s="38"/>
      <c r="AY481" s="38"/>
      <c r="AZ481" s="51"/>
      <c r="BA481" s="51"/>
      <c r="BB481" s="51"/>
      <c r="BC481" s="51"/>
      <c r="BE481" s="200"/>
      <c r="BF481" s="200"/>
      <c r="BG481" s="200"/>
      <c r="BH481" s="200"/>
      <c r="BI481" s="200"/>
      <c r="BJ481" s="200"/>
      <c r="BK481" s="200"/>
    </row>
    <row r="482" spans="1:66" ht="15.75" customHeight="1" x14ac:dyDescent="0.25">
      <c r="A482" s="512" t="s">
        <v>197</v>
      </c>
      <c r="B482" s="512"/>
      <c r="C482" s="512"/>
      <c r="D482" s="54">
        <v>127</v>
      </c>
      <c r="E482" s="47">
        <v>111</v>
      </c>
      <c r="F482" s="44"/>
      <c r="G482" s="38"/>
      <c r="H482" s="38"/>
      <c r="I482" s="45"/>
      <c r="J482" s="200"/>
      <c r="K482" s="200"/>
      <c r="L482" s="200"/>
      <c r="M482" s="200"/>
      <c r="N482" s="200"/>
      <c r="O482" s="200"/>
      <c r="P482" s="200"/>
      <c r="Q482" s="44">
        <v>157</v>
      </c>
      <c r="R482" s="47">
        <v>137</v>
      </c>
      <c r="S482" s="44"/>
      <c r="T482" s="38"/>
      <c r="U482" s="73"/>
      <c r="V482" s="69"/>
      <c r="W482" s="499" t="s">
        <v>197</v>
      </c>
      <c r="X482" s="499"/>
      <c r="Y482" s="499"/>
      <c r="Z482" s="38">
        <v>84</v>
      </c>
      <c r="AA482" s="38">
        <v>82</v>
      </c>
      <c r="AB482" s="38"/>
      <c r="AC482" s="73"/>
      <c r="AD482" s="73"/>
      <c r="AE482" s="38"/>
      <c r="AF482" s="38"/>
      <c r="AG482" s="73"/>
      <c r="AH482" s="73"/>
      <c r="AI482" s="38"/>
      <c r="AJ482" s="38"/>
      <c r="AK482" s="73"/>
      <c r="AL482" s="73"/>
      <c r="AM482" s="73"/>
      <c r="AN482" s="73"/>
      <c r="AO482" s="38">
        <v>112</v>
      </c>
      <c r="AP482" s="38">
        <v>109</v>
      </c>
      <c r="AQ482" s="38"/>
      <c r="AR482" s="73"/>
      <c r="AS482" s="73"/>
      <c r="AT482" s="38"/>
      <c r="AU482" s="38"/>
      <c r="AV482" s="73"/>
      <c r="AW482" s="73"/>
      <c r="AX482" s="38"/>
      <c r="AY482" s="38"/>
      <c r="AZ482" s="73"/>
      <c r="BA482" s="73"/>
      <c r="BB482" s="73"/>
      <c r="BC482" s="73"/>
      <c r="BE482" s="200"/>
      <c r="BF482" s="200"/>
      <c r="BG482" s="200"/>
      <c r="BH482" s="200"/>
      <c r="BI482" s="200"/>
      <c r="BJ482" s="200"/>
      <c r="BK482" s="200"/>
    </row>
    <row r="483" spans="1:66" ht="15.75" customHeight="1" x14ac:dyDescent="0.25">
      <c r="A483" s="512" t="s">
        <v>19</v>
      </c>
      <c r="B483" s="512"/>
      <c r="C483" s="512"/>
      <c r="D483" s="54">
        <v>6</v>
      </c>
      <c r="E483" s="47">
        <v>6</v>
      </c>
      <c r="F483" s="44"/>
      <c r="G483" s="38"/>
      <c r="H483" s="38"/>
      <c r="I483" s="45"/>
      <c r="J483" s="200"/>
      <c r="K483" s="200"/>
      <c r="L483" s="200"/>
      <c r="M483" s="200"/>
      <c r="N483" s="200"/>
      <c r="O483" s="200"/>
      <c r="P483" s="200"/>
      <c r="Q483" s="44">
        <v>8</v>
      </c>
      <c r="R483" s="47">
        <v>8</v>
      </c>
      <c r="S483" s="44"/>
      <c r="T483" s="38"/>
      <c r="U483" s="38"/>
      <c r="V483" s="47"/>
      <c r="W483" s="499" t="s">
        <v>28</v>
      </c>
      <c r="X483" s="499"/>
      <c r="Y483" s="499"/>
      <c r="Z483" s="38">
        <v>6</v>
      </c>
      <c r="AA483" s="38">
        <v>6</v>
      </c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>
        <v>8</v>
      </c>
      <c r="AP483" s="38">
        <v>8</v>
      </c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E483" s="200"/>
      <c r="BF483" s="200"/>
      <c r="BG483" s="200"/>
      <c r="BH483" s="200"/>
      <c r="BI483" s="200"/>
      <c r="BJ483" s="200"/>
      <c r="BK483" s="200"/>
    </row>
    <row r="484" spans="1:66" ht="15.75" customHeight="1" x14ac:dyDescent="0.25">
      <c r="A484" s="512" t="s">
        <v>18</v>
      </c>
      <c r="B484" s="512"/>
      <c r="C484" s="512"/>
      <c r="D484" s="67">
        <v>8</v>
      </c>
      <c r="E484" s="47">
        <v>7</v>
      </c>
      <c r="F484" s="44"/>
      <c r="G484" s="38"/>
      <c r="H484" s="38"/>
      <c r="I484" s="45"/>
      <c r="J484" s="200"/>
      <c r="K484" s="200"/>
      <c r="L484" s="200"/>
      <c r="M484" s="200"/>
      <c r="N484" s="200"/>
      <c r="O484" s="200"/>
      <c r="P484" s="200"/>
      <c r="Q484" s="186">
        <v>11</v>
      </c>
      <c r="R484" s="47">
        <v>9</v>
      </c>
      <c r="S484" s="44"/>
      <c r="T484" s="38"/>
      <c r="U484" s="38"/>
      <c r="V484" s="47"/>
      <c r="W484" s="499" t="s">
        <v>18</v>
      </c>
      <c r="X484" s="499"/>
      <c r="Y484" s="499"/>
      <c r="Z484" s="91">
        <v>8</v>
      </c>
      <c r="AA484" s="38">
        <v>7</v>
      </c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91">
        <v>11</v>
      </c>
      <c r="AP484" s="38">
        <v>9</v>
      </c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E484" s="200"/>
      <c r="BF484" s="200"/>
      <c r="BG484" s="200"/>
      <c r="BH484" s="200"/>
      <c r="BI484" s="200"/>
      <c r="BJ484" s="200"/>
      <c r="BK484" s="200"/>
    </row>
    <row r="485" spans="1:66" ht="15.75" customHeight="1" x14ac:dyDescent="0.25">
      <c r="A485" s="512" t="s">
        <v>48</v>
      </c>
      <c r="B485" s="512"/>
      <c r="C485" s="512"/>
      <c r="D485" s="54">
        <v>16</v>
      </c>
      <c r="E485" s="47">
        <v>13</v>
      </c>
      <c r="F485" s="44"/>
      <c r="G485" s="38"/>
      <c r="H485" s="38"/>
      <c r="I485" s="45"/>
      <c r="J485" s="200"/>
      <c r="K485" s="200"/>
      <c r="L485" s="200"/>
      <c r="M485" s="200"/>
      <c r="N485" s="200"/>
      <c r="O485" s="200"/>
      <c r="P485" s="200"/>
      <c r="Q485" s="44">
        <v>16</v>
      </c>
      <c r="R485" s="47">
        <v>13</v>
      </c>
      <c r="S485" s="44"/>
      <c r="T485" s="38"/>
      <c r="U485" s="38"/>
      <c r="V485" s="47"/>
      <c r="W485" s="499" t="s">
        <v>48</v>
      </c>
      <c r="X485" s="499"/>
      <c r="Y485" s="499"/>
      <c r="Z485" s="38">
        <v>16</v>
      </c>
      <c r="AA485" s="38">
        <v>13</v>
      </c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>
        <v>16</v>
      </c>
      <c r="AP485" s="38">
        <v>13</v>
      </c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E485" s="200"/>
      <c r="BF485" s="200"/>
      <c r="BG485" s="200"/>
      <c r="BH485" s="200"/>
      <c r="BI485" s="200"/>
      <c r="BJ485" s="200"/>
      <c r="BK485" s="200"/>
    </row>
    <row r="486" spans="1:66" ht="15.75" customHeight="1" x14ac:dyDescent="0.25">
      <c r="A486" s="512" t="s">
        <v>7</v>
      </c>
      <c r="B486" s="512"/>
      <c r="C486" s="512"/>
      <c r="D486" s="54"/>
      <c r="E486" s="47"/>
      <c r="F486" s="44"/>
      <c r="G486" s="38"/>
      <c r="H486" s="38"/>
      <c r="I486" s="45"/>
      <c r="J486" s="200"/>
      <c r="K486" s="200"/>
      <c r="L486" s="200"/>
      <c r="M486" s="200"/>
      <c r="N486" s="200"/>
      <c r="O486" s="200"/>
      <c r="P486" s="200"/>
      <c r="Q486" s="44">
        <v>7</v>
      </c>
      <c r="R486" s="47">
        <v>7</v>
      </c>
      <c r="S486" s="44"/>
      <c r="T486" s="38"/>
      <c r="U486" s="51"/>
      <c r="V486" s="49"/>
      <c r="W486" s="499" t="s">
        <v>7</v>
      </c>
      <c r="X486" s="499"/>
      <c r="Y486" s="499"/>
      <c r="Z486" s="38">
        <v>2.4</v>
      </c>
      <c r="AA486" s="38">
        <v>2.4</v>
      </c>
      <c r="AB486" s="38"/>
      <c r="AC486" s="51"/>
      <c r="AD486" s="51"/>
      <c r="AE486" s="38"/>
      <c r="AF486" s="38"/>
      <c r="AG486" s="51"/>
      <c r="AH486" s="51"/>
      <c r="AI486" s="38"/>
      <c r="AJ486" s="38"/>
      <c r="AK486" s="51"/>
      <c r="AL486" s="51"/>
      <c r="AM486" s="51"/>
      <c r="AN486" s="51"/>
      <c r="AO486" s="38">
        <v>3</v>
      </c>
      <c r="AP486" s="38">
        <v>3</v>
      </c>
      <c r="AQ486" s="38"/>
      <c r="AR486" s="51"/>
      <c r="AS486" s="51"/>
      <c r="AT486" s="38"/>
      <c r="AU486" s="38"/>
      <c r="AV486" s="51"/>
      <c r="AW486" s="51"/>
      <c r="AX486" s="38"/>
      <c r="AY486" s="38"/>
      <c r="AZ486" s="51"/>
      <c r="BA486" s="51"/>
      <c r="BB486" s="51"/>
      <c r="BC486" s="51"/>
      <c r="BE486" s="200"/>
      <c r="BF486" s="200"/>
      <c r="BG486" s="200"/>
      <c r="BH486" s="200"/>
      <c r="BI486" s="200"/>
      <c r="BJ486" s="200"/>
      <c r="BK486" s="200"/>
    </row>
    <row r="487" spans="1:66" ht="15.75" customHeight="1" x14ac:dyDescent="0.25">
      <c r="A487" s="512" t="s">
        <v>32</v>
      </c>
      <c r="B487" s="512"/>
      <c r="C487" s="512"/>
      <c r="D487" s="54">
        <v>35</v>
      </c>
      <c r="E487" s="47">
        <v>35</v>
      </c>
      <c r="F487" s="44"/>
      <c r="G487" s="38"/>
      <c r="H487" s="38"/>
      <c r="I487" s="45"/>
      <c r="J487" s="200"/>
      <c r="K487" s="200"/>
      <c r="L487" s="200"/>
      <c r="M487" s="200"/>
      <c r="N487" s="200"/>
      <c r="O487" s="200"/>
      <c r="P487" s="200"/>
      <c r="Q487" s="44">
        <v>46</v>
      </c>
      <c r="R487" s="47">
        <v>46</v>
      </c>
      <c r="S487" s="44"/>
      <c r="T487" s="38"/>
      <c r="U487" s="51"/>
      <c r="V487" s="49"/>
      <c r="W487" s="499" t="s">
        <v>32</v>
      </c>
      <c r="X487" s="499"/>
      <c r="Y487" s="499"/>
      <c r="Z487" s="38">
        <v>35</v>
      </c>
      <c r="AA487" s="38">
        <v>35</v>
      </c>
      <c r="AB487" s="38"/>
      <c r="AC487" s="51"/>
      <c r="AD487" s="51"/>
      <c r="AE487" s="38"/>
      <c r="AF487" s="38"/>
      <c r="AG487" s="51"/>
      <c r="AH487" s="51"/>
      <c r="AI487" s="38"/>
      <c r="AJ487" s="38"/>
      <c r="AK487" s="51"/>
      <c r="AL487" s="51"/>
      <c r="AM487" s="51"/>
      <c r="AN487" s="51"/>
      <c r="AO487" s="38">
        <v>46</v>
      </c>
      <c r="AP487" s="38">
        <v>46</v>
      </c>
      <c r="AQ487" s="38"/>
      <c r="AR487" s="51"/>
      <c r="AS487" s="51"/>
      <c r="AT487" s="38"/>
      <c r="AU487" s="38"/>
      <c r="AV487" s="51"/>
      <c r="AW487" s="51"/>
      <c r="AX487" s="38"/>
      <c r="AY487" s="38"/>
      <c r="AZ487" s="51"/>
      <c r="BA487" s="51"/>
      <c r="BB487" s="51"/>
      <c r="BC487" s="51"/>
      <c r="BE487" s="200"/>
      <c r="BF487" s="200"/>
      <c r="BG487" s="200"/>
      <c r="BH487" s="200"/>
      <c r="BI487" s="200"/>
      <c r="BJ487" s="200"/>
      <c r="BK487" s="200"/>
    </row>
    <row r="488" spans="1:66" ht="15.75" customHeight="1" x14ac:dyDescent="0.25">
      <c r="A488" s="549" t="s">
        <v>61</v>
      </c>
      <c r="B488" s="549"/>
      <c r="C488" s="549"/>
      <c r="D488" s="98">
        <v>88</v>
      </c>
      <c r="E488" s="99">
        <v>88</v>
      </c>
      <c r="F488" s="130"/>
      <c r="G488" s="129"/>
      <c r="H488" s="129"/>
      <c r="I488" s="131"/>
      <c r="J488" s="210"/>
      <c r="K488" s="210"/>
      <c r="L488" s="210"/>
      <c r="M488" s="210"/>
      <c r="N488" s="210"/>
      <c r="O488" s="210"/>
      <c r="P488" s="210"/>
      <c r="Q488" s="130">
        <v>109</v>
      </c>
      <c r="R488" s="99">
        <v>109</v>
      </c>
      <c r="S488" s="130"/>
      <c r="T488" s="129"/>
      <c r="U488" s="51"/>
      <c r="V488" s="49"/>
      <c r="W488" s="657" t="s">
        <v>61</v>
      </c>
      <c r="X488" s="657"/>
      <c r="Y488" s="657"/>
      <c r="Z488" s="129">
        <v>88</v>
      </c>
      <c r="AA488" s="129">
        <v>88</v>
      </c>
      <c r="AB488" s="129"/>
      <c r="AC488" s="51"/>
      <c r="AD488" s="51"/>
      <c r="AE488" s="129"/>
      <c r="AF488" s="129"/>
      <c r="AG488" s="51"/>
      <c r="AH488" s="51"/>
      <c r="AI488" s="129"/>
      <c r="AJ488" s="129"/>
      <c r="AK488" s="51"/>
      <c r="AL488" s="51"/>
      <c r="AM488" s="51"/>
      <c r="AN488" s="51"/>
      <c r="AO488" s="129">
        <v>109</v>
      </c>
      <c r="AP488" s="129">
        <v>109</v>
      </c>
      <c r="AQ488" s="129"/>
      <c r="AR488" s="51"/>
      <c r="AS488" s="51"/>
      <c r="AT488" s="129"/>
      <c r="AU488" s="129"/>
      <c r="AV488" s="51"/>
      <c r="AW488" s="51"/>
      <c r="AX488" s="129"/>
      <c r="AY488" s="129"/>
      <c r="AZ488" s="51"/>
      <c r="BA488" s="51"/>
      <c r="BB488" s="51"/>
      <c r="BC488" s="51"/>
      <c r="BE488" s="210"/>
      <c r="BF488" s="210"/>
      <c r="BG488" s="210"/>
      <c r="BH488" s="210"/>
      <c r="BI488" s="210"/>
      <c r="BJ488" s="210"/>
      <c r="BK488" s="210"/>
    </row>
    <row r="489" spans="1:66" ht="15.75" customHeight="1" x14ac:dyDescent="0.25">
      <c r="A489" s="512"/>
      <c r="B489" s="512"/>
      <c r="C489" s="512"/>
      <c r="D489" s="54"/>
      <c r="E489" s="49"/>
      <c r="F489" s="50">
        <v>16</v>
      </c>
      <c r="G489" s="51">
        <v>14.78</v>
      </c>
      <c r="H489" s="51">
        <v>26.76</v>
      </c>
      <c r="I489" s="213">
        <v>325</v>
      </c>
      <c r="J489" s="178">
        <v>0.2</v>
      </c>
      <c r="K489" s="179">
        <v>0.41</v>
      </c>
      <c r="L489" s="179">
        <v>48</v>
      </c>
      <c r="M489" s="179">
        <v>30.2</v>
      </c>
      <c r="N489" s="179">
        <v>156.1</v>
      </c>
      <c r="O489" s="179">
        <v>34.200000000000003</v>
      </c>
      <c r="P489" s="180">
        <v>1.45</v>
      </c>
      <c r="Q489" s="48"/>
      <c r="R489" s="49" t="s">
        <v>170</v>
      </c>
      <c r="S489" s="50">
        <v>21.47</v>
      </c>
      <c r="T489" s="51">
        <v>19.690000000000001</v>
      </c>
      <c r="U489" s="73">
        <v>35.69</v>
      </c>
      <c r="V489" s="69">
        <v>406</v>
      </c>
      <c r="W489" s="499"/>
      <c r="X489" s="499"/>
      <c r="Y489" s="499"/>
      <c r="Z489" s="38"/>
      <c r="AA489" s="38"/>
      <c r="AB489" s="51">
        <v>267.60000000000002</v>
      </c>
      <c r="AC489" s="73">
        <v>178.2</v>
      </c>
      <c r="AD489" s="73">
        <v>33.700000000000003</v>
      </c>
      <c r="AE489" s="51">
        <v>34.799999999999997</v>
      </c>
      <c r="AF489" s="51">
        <v>146.5</v>
      </c>
      <c r="AG489" s="73">
        <v>1.57</v>
      </c>
      <c r="AH489" s="73">
        <v>36</v>
      </c>
      <c r="AI489" s="51">
        <v>1578</v>
      </c>
      <c r="AJ489" s="51">
        <v>0.45</v>
      </c>
      <c r="AK489" s="73">
        <v>0.04</v>
      </c>
      <c r="AL489" s="73">
        <v>0.09</v>
      </c>
      <c r="AM489" s="73">
        <v>3.05</v>
      </c>
      <c r="AN489" s="73">
        <v>0.41</v>
      </c>
      <c r="AO489" s="51"/>
      <c r="AP489" s="51"/>
      <c r="AQ489" s="51">
        <v>366.5</v>
      </c>
      <c r="AR489" s="73">
        <v>273.89999999999998</v>
      </c>
      <c r="AS489" s="73">
        <v>45.1</v>
      </c>
      <c r="AT489" s="51">
        <v>47.5</v>
      </c>
      <c r="AU489" s="51">
        <v>199.3</v>
      </c>
      <c r="AV489" s="73">
        <v>2.19</v>
      </c>
      <c r="AW489" s="73">
        <v>48</v>
      </c>
      <c r="AX489" s="51">
        <v>1668</v>
      </c>
      <c r="AY489" s="51">
        <v>0.62</v>
      </c>
      <c r="AZ489" s="73">
        <v>0.06</v>
      </c>
      <c r="BA489" s="73">
        <v>0.12</v>
      </c>
      <c r="BB489" s="73">
        <v>4.0599999999999996</v>
      </c>
      <c r="BC489" s="73">
        <v>1.01</v>
      </c>
      <c r="BE489" s="178">
        <v>0.26</v>
      </c>
      <c r="BF489" s="179">
        <v>1.01</v>
      </c>
      <c r="BG489" s="179">
        <v>64</v>
      </c>
      <c r="BH489" s="179">
        <v>40.299999999999997</v>
      </c>
      <c r="BI489" s="179">
        <v>209.5</v>
      </c>
      <c r="BJ489" s="179">
        <v>46.8</v>
      </c>
      <c r="BK489" s="180">
        <v>2.0299999999999998</v>
      </c>
    </row>
    <row r="490" spans="1:66" s="1" customFormat="1" x14ac:dyDescent="0.25">
      <c r="A490" s="521" t="s">
        <v>303</v>
      </c>
      <c r="B490" s="522"/>
      <c r="C490" s="523"/>
      <c r="D490" s="311">
        <v>36</v>
      </c>
      <c r="E490" s="312">
        <v>20</v>
      </c>
      <c r="F490" s="313">
        <v>0.1</v>
      </c>
      <c r="G490" s="314">
        <v>0.02</v>
      </c>
      <c r="H490" s="314">
        <v>0.46</v>
      </c>
      <c r="I490" s="315">
        <v>2.2000000000000002</v>
      </c>
      <c r="J490" s="10">
        <v>0.02</v>
      </c>
      <c r="K490" s="10">
        <v>3.4</v>
      </c>
      <c r="L490" s="10">
        <v>0</v>
      </c>
      <c r="M490" s="10">
        <v>35.53</v>
      </c>
      <c r="N490" s="10">
        <v>36.549999999999997</v>
      </c>
      <c r="O490" s="10">
        <v>18.079999999999998</v>
      </c>
      <c r="P490" s="10">
        <v>1.01</v>
      </c>
      <c r="Q490" s="311">
        <v>55</v>
      </c>
      <c r="R490" s="312">
        <v>30</v>
      </c>
      <c r="S490" s="313">
        <v>0.15</v>
      </c>
      <c r="T490" s="314">
        <v>0.03</v>
      </c>
      <c r="U490" s="314">
        <v>0.69</v>
      </c>
      <c r="V490" s="312">
        <v>3.3</v>
      </c>
      <c r="BE490" s="10">
        <v>0.02</v>
      </c>
      <c r="BF490" s="10">
        <v>3.4</v>
      </c>
      <c r="BG490" s="10">
        <v>0</v>
      </c>
      <c r="BH490" s="10">
        <v>35.53</v>
      </c>
      <c r="BI490" s="10">
        <v>36.549999999999997</v>
      </c>
      <c r="BJ490" s="10">
        <v>18.079999999999998</v>
      </c>
      <c r="BK490" s="10">
        <v>1.01</v>
      </c>
      <c r="BM490" s="39"/>
      <c r="BN490" s="39"/>
    </row>
    <row r="491" spans="1:66" ht="18.75" customHeight="1" x14ac:dyDescent="0.25">
      <c r="A491" s="597" t="s">
        <v>289</v>
      </c>
      <c r="B491" s="545"/>
      <c r="C491" s="598"/>
      <c r="D491" s="54"/>
      <c r="E491" s="49"/>
      <c r="F491" s="44"/>
      <c r="G491" s="38"/>
      <c r="H491" s="38"/>
      <c r="I491" s="45"/>
      <c r="J491" s="200"/>
      <c r="K491" s="200"/>
      <c r="L491" s="200"/>
      <c r="M491" s="200"/>
      <c r="N491" s="200"/>
      <c r="O491" s="200"/>
      <c r="P491" s="200"/>
      <c r="Q491" s="175"/>
      <c r="R491" s="176"/>
      <c r="S491" s="176"/>
      <c r="T491" s="176"/>
      <c r="U491" s="176"/>
      <c r="V491" s="176"/>
      <c r="W491" s="177"/>
      <c r="X491" s="48"/>
      <c r="Y491" s="49"/>
      <c r="Z491" s="44"/>
      <c r="AA491" s="38"/>
      <c r="AB491" s="38"/>
      <c r="AC491" s="47"/>
      <c r="AD491" s="504" t="s">
        <v>121</v>
      </c>
      <c r="AE491" s="510"/>
      <c r="AF491" s="511"/>
      <c r="AG491" s="38"/>
      <c r="AH491" s="51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51"/>
      <c r="AW491" s="51"/>
      <c r="AX491" s="38"/>
      <c r="AY491" s="38"/>
      <c r="AZ491" s="38"/>
      <c r="BA491" s="38"/>
      <c r="BB491" s="38"/>
      <c r="BC491" s="38"/>
      <c r="BD491" s="38"/>
      <c r="BE491" s="200"/>
      <c r="BF491" s="200"/>
      <c r="BG491" s="200"/>
      <c r="BH491" s="200"/>
      <c r="BI491" s="200"/>
      <c r="BJ491" s="200"/>
      <c r="BK491" s="200"/>
    </row>
    <row r="492" spans="1:66" ht="18.75" customHeight="1" x14ac:dyDescent="0.25">
      <c r="A492" s="504" t="s">
        <v>231</v>
      </c>
      <c r="B492" s="510"/>
      <c r="C492" s="511"/>
      <c r="D492" s="54"/>
      <c r="E492" s="49">
        <v>150</v>
      </c>
      <c r="F492" s="44"/>
      <c r="G492" s="38"/>
      <c r="H492" s="38"/>
      <c r="I492" s="45"/>
      <c r="J492" s="200"/>
      <c r="K492" s="200"/>
      <c r="L492" s="200"/>
      <c r="M492" s="200"/>
      <c r="N492" s="200"/>
      <c r="O492" s="200"/>
      <c r="P492" s="200"/>
      <c r="Q492" s="48"/>
      <c r="R492" s="49">
        <v>180</v>
      </c>
      <c r="S492" s="44"/>
      <c r="T492" s="38"/>
      <c r="U492" s="38"/>
      <c r="V492" s="47"/>
      <c r="W492" s="504" t="s">
        <v>144</v>
      </c>
      <c r="X492" s="510"/>
      <c r="Y492" s="511"/>
      <c r="Z492" s="38"/>
      <c r="AA492" s="51">
        <v>150</v>
      </c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51"/>
      <c r="AP492" s="51">
        <v>180</v>
      </c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E492" s="175"/>
      <c r="BF492" s="176"/>
      <c r="BG492" s="176"/>
      <c r="BH492" s="176"/>
      <c r="BI492" s="176"/>
      <c r="BJ492" s="176"/>
      <c r="BK492" s="177"/>
    </row>
    <row r="493" spans="1:66" ht="18.75" customHeight="1" x14ac:dyDescent="0.25">
      <c r="A493" s="512" t="s">
        <v>290</v>
      </c>
      <c r="B493" s="499"/>
      <c r="C493" s="513"/>
      <c r="D493" s="54">
        <v>8</v>
      </c>
      <c r="E493" s="47">
        <v>8</v>
      </c>
      <c r="F493" s="44"/>
      <c r="G493" s="38"/>
      <c r="H493" s="38"/>
      <c r="I493" s="45"/>
      <c r="J493" s="200"/>
      <c r="K493" s="200"/>
      <c r="L493" s="200"/>
      <c r="M493" s="200"/>
      <c r="N493" s="200"/>
      <c r="O493" s="200"/>
      <c r="P493" s="200"/>
      <c r="Q493" s="54">
        <v>10</v>
      </c>
      <c r="R493" s="47">
        <v>10</v>
      </c>
      <c r="S493" s="44"/>
      <c r="T493" s="38"/>
      <c r="U493" s="38"/>
      <c r="V493" s="47"/>
      <c r="W493" s="512" t="s">
        <v>22</v>
      </c>
      <c r="X493" s="499"/>
      <c r="Y493" s="513"/>
      <c r="Z493" s="38">
        <v>15</v>
      </c>
      <c r="AA493" s="38">
        <v>15</v>
      </c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>
        <v>18</v>
      </c>
      <c r="AP493" s="38">
        <v>18</v>
      </c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E493" s="175"/>
      <c r="BF493" s="176"/>
      <c r="BG493" s="176"/>
      <c r="BH493" s="176"/>
      <c r="BI493" s="176"/>
      <c r="BJ493" s="176"/>
      <c r="BK493" s="177"/>
    </row>
    <row r="494" spans="1:66" ht="18.75" customHeight="1" x14ac:dyDescent="0.25">
      <c r="A494" s="512" t="s">
        <v>291</v>
      </c>
      <c r="B494" s="499"/>
      <c r="C494" s="513"/>
      <c r="D494" s="54">
        <v>20</v>
      </c>
      <c r="E494" s="47">
        <v>18</v>
      </c>
      <c r="F494" s="44"/>
      <c r="G494" s="38"/>
      <c r="H494" s="38"/>
      <c r="I494" s="45"/>
      <c r="J494" s="200"/>
      <c r="K494" s="200"/>
      <c r="L494" s="200"/>
      <c r="M494" s="200"/>
      <c r="N494" s="200"/>
      <c r="O494" s="200"/>
      <c r="P494" s="200"/>
      <c r="Q494" s="54">
        <v>22</v>
      </c>
      <c r="R494" s="47">
        <v>20</v>
      </c>
      <c r="S494" s="44"/>
      <c r="T494" s="38"/>
      <c r="U494" s="38"/>
      <c r="V494" s="47"/>
      <c r="W494" s="512" t="s">
        <v>22</v>
      </c>
      <c r="X494" s="499"/>
      <c r="Y494" s="513"/>
      <c r="Z494" s="38">
        <v>15</v>
      </c>
      <c r="AA494" s="38">
        <v>15</v>
      </c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>
        <v>18</v>
      </c>
      <c r="AP494" s="38">
        <v>18</v>
      </c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E494" s="175"/>
      <c r="BF494" s="176"/>
      <c r="BG494" s="176"/>
      <c r="BH494" s="176"/>
      <c r="BI494" s="176"/>
      <c r="BJ494" s="176"/>
      <c r="BK494" s="177"/>
    </row>
    <row r="495" spans="1:66" ht="18.75" customHeight="1" x14ac:dyDescent="0.25">
      <c r="A495" s="512" t="s">
        <v>6</v>
      </c>
      <c r="B495" s="499"/>
      <c r="C495" s="513"/>
      <c r="D495" s="54">
        <v>15</v>
      </c>
      <c r="E495" s="47">
        <v>15</v>
      </c>
      <c r="F495" s="44"/>
      <c r="G495" s="38"/>
      <c r="H495" s="38"/>
      <c r="I495" s="45"/>
      <c r="J495" s="200"/>
      <c r="K495" s="200"/>
      <c r="L495" s="200"/>
      <c r="M495" s="200"/>
      <c r="N495" s="200"/>
      <c r="O495" s="200"/>
      <c r="P495" s="200"/>
      <c r="Q495" s="54">
        <v>18</v>
      </c>
      <c r="R495" s="47">
        <v>18</v>
      </c>
      <c r="S495" s="44"/>
      <c r="T495" s="38"/>
      <c r="U495" s="38"/>
      <c r="V495" s="47"/>
      <c r="W495" s="512" t="s">
        <v>6</v>
      </c>
      <c r="X495" s="499"/>
      <c r="Y495" s="513"/>
      <c r="Z495" s="38">
        <v>12</v>
      </c>
      <c r="AA495" s="38">
        <v>12</v>
      </c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>
        <v>15</v>
      </c>
      <c r="AP495" s="38">
        <v>15</v>
      </c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E495" s="175"/>
      <c r="BF495" s="176"/>
      <c r="BG495" s="176"/>
      <c r="BH495" s="176"/>
      <c r="BI495" s="176"/>
      <c r="BJ495" s="176"/>
      <c r="BK495" s="177"/>
    </row>
    <row r="496" spans="1:66" ht="18.75" customHeight="1" x14ac:dyDescent="0.25">
      <c r="A496" s="512"/>
      <c r="B496" s="499"/>
      <c r="C496" s="513"/>
      <c r="D496" s="200"/>
      <c r="E496" s="200"/>
      <c r="F496" s="201">
        <v>0.23</v>
      </c>
      <c r="G496" s="201">
        <v>0.09</v>
      </c>
      <c r="H496" s="201">
        <v>16.62</v>
      </c>
      <c r="I496" s="201">
        <v>98.1</v>
      </c>
      <c r="J496" s="201">
        <v>0.01</v>
      </c>
      <c r="K496" s="201">
        <v>19</v>
      </c>
      <c r="L496" s="201"/>
      <c r="M496" s="201">
        <v>14.39</v>
      </c>
      <c r="N496" s="201">
        <v>7.4</v>
      </c>
      <c r="O496" s="201">
        <v>6.98</v>
      </c>
      <c r="P496" s="201">
        <v>0.34</v>
      </c>
      <c r="Q496" s="48"/>
      <c r="R496" s="49"/>
      <c r="S496" s="50">
        <v>0.27</v>
      </c>
      <c r="T496" s="51">
        <v>0.11</v>
      </c>
      <c r="U496" s="51">
        <v>19.940000000000001</v>
      </c>
      <c r="V496" s="49">
        <v>111.72</v>
      </c>
      <c r="W496" s="512"/>
      <c r="X496" s="499"/>
      <c r="Y496" s="513"/>
      <c r="Z496" s="38"/>
      <c r="AA496" s="38"/>
      <c r="AB496" s="51">
        <v>1.9</v>
      </c>
      <c r="AC496" s="51">
        <v>87.4</v>
      </c>
      <c r="AD496" s="51">
        <v>23.9</v>
      </c>
      <c r="AE496" s="51">
        <v>4.5</v>
      </c>
      <c r="AF496" s="51">
        <v>11.6</v>
      </c>
      <c r="AG496" s="51">
        <v>0.94</v>
      </c>
      <c r="AH496" s="51"/>
      <c r="AI496" s="51">
        <v>2</v>
      </c>
      <c r="AJ496" s="51">
        <v>0.15</v>
      </c>
      <c r="AK496" s="51">
        <v>2E-3</v>
      </c>
      <c r="AL496" s="51">
        <v>5.0000000000000001E-3</v>
      </c>
      <c r="AM496" s="51">
        <v>0.108</v>
      </c>
      <c r="AN496" s="51">
        <v>0.3</v>
      </c>
      <c r="AO496" s="51"/>
      <c r="AP496" s="51"/>
      <c r="AQ496" s="51">
        <v>2.2999999999999998</v>
      </c>
      <c r="AR496" s="51">
        <v>104.8</v>
      </c>
      <c r="AS496" s="51">
        <v>28.6</v>
      </c>
      <c r="AT496" s="51">
        <v>5.4</v>
      </c>
      <c r="AU496" s="51">
        <v>13.9</v>
      </c>
      <c r="AV496" s="51">
        <v>1.1200000000000001</v>
      </c>
      <c r="AW496" s="51"/>
      <c r="AX496" s="51">
        <v>2</v>
      </c>
      <c r="AY496" s="51">
        <v>0.18</v>
      </c>
      <c r="AZ496" s="51">
        <v>3.0000000000000001E-3</v>
      </c>
      <c r="BA496" s="51">
        <v>6.0000000000000001E-3</v>
      </c>
      <c r="BB496" s="51">
        <v>0.13</v>
      </c>
      <c r="BC496" s="51">
        <v>0.36</v>
      </c>
      <c r="BE496" s="178">
        <v>0.05</v>
      </c>
      <c r="BF496" s="179">
        <v>21</v>
      </c>
      <c r="BG496" s="179"/>
      <c r="BH496" s="179">
        <v>16.8</v>
      </c>
      <c r="BI496" s="179">
        <v>9.6</v>
      </c>
      <c r="BJ496" s="179">
        <v>7.85</v>
      </c>
      <c r="BK496" s="180">
        <v>0.56999999999999995</v>
      </c>
    </row>
    <row r="497" spans="1:63" ht="15.75" customHeight="1" x14ac:dyDescent="0.25">
      <c r="A497" s="504" t="s">
        <v>10</v>
      </c>
      <c r="B497" s="504"/>
      <c r="C497" s="504"/>
      <c r="D497" s="54">
        <v>25</v>
      </c>
      <c r="E497" s="49">
        <v>25</v>
      </c>
      <c r="F497" s="50">
        <v>1.98</v>
      </c>
      <c r="G497" s="51">
        <v>0.25</v>
      </c>
      <c r="H497" s="51">
        <v>12.08</v>
      </c>
      <c r="I497" s="213">
        <v>58.3</v>
      </c>
      <c r="J497" s="178">
        <v>4.4999999999999998E-2</v>
      </c>
      <c r="K497" s="179"/>
      <c r="L497" s="179"/>
      <c r="M497" s="179">
        <v>10</v>
      </c>
      <c r="N497" s="179">
        <v>46.8</v>
      </c>
      <c r="O497" s="179">
        <v>13.2</v>
      </c>
      <c r="P497" s="180">
        <v>1.07</v>
      </c>
      <c r="Q497" s="54">
        <v>30</v>
      </c>
      <c r="R497" s="49">
        <v>30</v>
      </c>
      <c r="S497" s="50">
        <v>2.37</v>
      </c>
      <c r="T497" s="51">
        <v>0.3</v>
      </c>
      <c r="U497" s="51">
        <v>14.49</v>
      </c>
      <c r="V497" s="49">
        <v>70</v>
      </c>
      <c r="W497" s="511" t="s">
        <v>10</v>
      </c>
      <c r="X497" s="511"/>
      <c r="Y497" s="511"/>
      <c r="Z497" s="38">
        <v>30</v>
      </c>
      <c r="AA497" s="51">
        <v>30</v>
      </c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38">
        <v>40</v>
      </c>
      <c r="AP497" s="51">
        <v>40</v>
      </c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E497" s="178">
        <v>5.3999999999999999E-2</v>
      </c>
      <c r="BF497" s="179"/>
      <c r="BG497" s="179"/>
      <c r="BH497" s="179">
        <v>10.5</v>
      </c>
      <c r="BI497" s="179">
        <v>47.4</v>
      </c>
      <c r="BJ497" s="179">
        <v>14.1</v>
      </c>
      <c r="BK497" s="180">
        <v>1.17</v>
      </c>
    </row>
    <row r="498" spans="1:63" ht="15.75" customHeight="1" x14ac:dyDescent="0.25">
      <c r="A498" s="504" t="s">
        <v>23</v>
      </c>
      <c r="B498" s="504"/>
      <c r="C498" s="504"/>
      <c r="D498" s="200">
        <v>30</v>
      </c>
      <c r="E498" s="201">
        <v>30</v>
      </c>
      <c r="F498" s="201">
        <v>2.64</v>
      </c>
      <c r="G498" s="201">
        <v>0.48</v>
      </c>
      <c r="H498" s="201">
        <v>13.36</v>
      </c>
      <c r="I498" s="201">
        <v>70</v>
      </c>
      <c r="J498" s="201">
        <v>5.3999999999999999E-2</v>
      </c>
      <c r="K498" s="201"/>
      <c r="L498" s="201"/>
      <c r="M498" s="201">
        <v>10.5</v>
      </c>
      <c r="N498" s="201">
        <v>47.4</v>
      </c>
      <c r="O498" s="201">
        <v>14.1</v>
      </c>
      <c r="P498" s="201">
        <v>1.17</v>
      </c>
      <c r="Q498" s="200">
        <v>40</v>
      </c>
      <c r="R498" s="201">
        <v>40</v>
      </c>
      <c r="S498" s="201">
        <v>2.98</v>
      </c>
      <c r="T498" s="201">
        <v>0.6</v>
      </c>
      <c r="U498" s="201">
        <v>15.2</v>
      </c>
      <c r="V498" s="201">
        <v>85</v>
      </c>
      <c r="W498" s="544" t="s">
        <v>23</v>
      </c>
      <c r="X498" s="545"/>
      <c r="Y498" s="546"/>
      <c r="Z498" s="200">
        <v>25</v>
      </c>
      <c r="AA498" s="201">
        <v>25</v>
      </c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0">
        <v>30</v>
      </c>
      <c r="AP498" s="201">
        <v>30</v>
      </c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  <c r="BA498" s="201"/>
      <c r="BB498" s="201"/>
      <c r="BC498" s="201"/>
      <c r="BD498" s="457"/>
      <c r="BE498" s="201">
        <v>0.06</v>
      </c>
      <c r="BF498" s="201"/>
      <c r="BG498" s="201"/>
      <c r="BH498" s="201">
        <v>12.8</v>
      </c>
      <c r="BI498" s="201">
        <v>47.4</v>
      </c>
      <c r="BJ498" s="201">
        <v>14.1</v>
      </c>
      <c r="BK498" s="201">
        <v>1.17</v>
      </c>
    </row>
    <row r="499" spans="1:63" s="77" customFormat="1" ht="15.75" customHeight="1" x14ac:dyDescent="0.25">
      <c r="A499" s="653" t="s">
        <v>187</v>
      </c>
      <c r="B499" s="653"/>
      <c r="C499" s="653"/>
      <c r="D499" s="132"/>
      <c r="E499" s="133">
        <f>SUM(E470+E479+E481+E490+E492+E497+E498)</f>
        <v>540</v>
      </c>
      <c r="F499" s="134">
        <f>SUM(F478:F498)</f>
        <v>22.130000000000003</v>
      </c>
      <c r="G499" s="134">
        <f t="shared" ref="G499:P499" si="97">SUM(G478:G498)</f>
        <v>19.3</v>
      </c>
      <c r="H499" s="134">
        <f t="shared" si="97"/>
        <v>74.52</v>
      </c>
      <c r="I499" s="134">
        <f t="shared" si="97"/>
        <v>614.74999999999989</v>
      </c>
      <c r="J499" s="134">
        <f t="shared" si="97"/>
        <v>0.35699999999999998</v>
      </c>
      <c r="K499" s="134">
        <f t="shared" si="97"/>
        <v>38.840000000000003</v>
      </c>
      <c r="L499" s="134">
        <f t="shared" si="97"/>
        <v>48</v>
      </c>
      <c r="M499" s="134">
        <f t="shared" si="97"/>
        <v>126.62</v>
      </c>
      <c r="N499" s="134">
        <f t="shared" si="97"/>
        <v>324.04999999999995</v>
      </c>
      <c r="O499" s="134">
        <f t="shared" si="97"/>
        <v>101.16</v>
      </c>
      <c r="P499" s="134">
        <f t="shared" si="97"/>
        <v>5.57</v>
      </c>
      <c r="Q499" s="134"/>
      <c r="R499" s="133">
        <f>SUM(R470+R479+R481+R490+R492+R497+R498)</f>
        <v>745</v>
      </c>
      <c r="S499" s="134">
        <f t="shared" ref="S499:BK499" si="98">SUM(S478:S498)</f>
        <v>29.119999999999997</v>
      </c>
      <c r="T499" s="134">
        <f t="shared" si="98"/>
        <v>26.360000000000003</v>
      </c>
      <c r="U499" s="134">
        <f t="shared" si="98"/>
        <v>94.649999999999991</v>
      </c>
      <c r="V499" s="134">
        <f t="shared" si="98"/>
        <v>771.07</v>
      </c>
      <c r="W499" s="134">
        <f t="shared" si="98"/>
        <v>0</v>
      </c>
      <c r="X499" s="134">
        <f t="shared" si="98"/>
        <v>0</v>
      </c>
      <c r="Y499" s="134">
        <f t="shared" si="98"/>
        <v>0</v>
      </c>
      <c r="Z499" s="134">
        <f t="shared" si="98"/>
        <v>341.4</v>
      </c>
      <c r="AA499" s="134">
        <f t="shared" si="98"/>
        <v>485.4</v>
      </c>
      <c r="AB499" s="134">
        <f t="shared" si="98"/>
        <v>334.3</v>
      </c>
      <c r="AC499" s="134">
        <f t="shared" si="98"/>
        <v>493.29999999999995</v>
      </c>
      <c r="AD499" s="134">
        <f t="shared" si="98"/>
        <v>83.550000000000011</v>
      </c>
      <c r="AE499" s="134">
        <f t="shared" si="98"/>
        <v>52.65</v>
      </c>
      <c r="AF499" s="134">
        <f t="shared" si="98"/>
        <v>186.6</v>
      </c>
      <c r="AG499" s="134">
        <f t="shared" si="98"/>
        <v>2.98</v>
      </c>
      <c r="AH499" s="134">
        <f t="shared" si="98"/>
        <v>36</v>
      </c>
      <c r="AI499" s="134">
        <f t="shared" si="98"/>
        <v>2368.4</v>
      </c>
      <c r="AJ499" s="134">
        <f t="shared" si="98"/>
        <v>2.0099999999999998</v>
      </c>
      <c r="AK499" s="134">
        <f t="shared" si="98"/>
        <v>7.6500000000000012E-2</v>
      </c>
      <c r="AL499" s="134">
        <f t="shared" si="98"/>
        <v>0.122</v>
      </c>
      <c r="AM499" s="134">
        <f t="shared" si="98"/>
        <v>3.6439999999999997</v>
      </c>
      <c r="AN499" s="134">
        <f t="shared" si="98"/>
        <v>11.780000000000001</v>
      </c>
      <c r="AO499" s="134">
        <f t="shared" si="98"/>
        <v>426</v>
      </c>
      <c r="AP499" s="134">
        <f t="shared" si="98"/>
        <v>603</v>
      </c>
      <c r="AQ499" s="134">
        <f t="shared" si="98"/>
        <v>476.8</v>
      </c>
      <c r="AR499" s="134">
        <f t="shared" si="98"/>
        <v>758.19999999999993</v>
      </c>
      <c r="AS499" s="134">
        <f t="shared" si="98"/>
        <v>116.94999999999999</v>
      </c>
      <c r="AT499" s="134">
        <f t="shared" si="98"/>
        <v>75.150000000000006</v>
      </c>
      <c r="AU499" s="134">
        <f t="shared" si="98"/>
        <v>260.7</v>
      </c>
      <c r="AV499" s="134">
        <f t="shared" si="98"/>
        <v>4.1050000000000004</v>
      </c>
      <c r="AW499" s="134">
        <f t="shared" si="98"/>
        <v>48</v>
      </c>
      <c r="AX499" s="134">
        <f t="shared" si="98"/>
        <v>2984</v>
      </c>
      <c r="AY499" s="134">
        <f t="shared" si="98"/>
        <v>3.16</v>
      </c>
      <c r="AZ499" s="134">
        <f t="shared" si="98"/>
        <v>0.12</v>
      </c>
      <c r="BA499" s="134">
        <f t="shared" si="98"/>
        <v>0.17099999999999999</v>
      </c>
      <c r="BB499" s="134">
        <f t="shared" si="98"/>
        <v>4.9999999999999991</v>
      </c>
      <c r="BC499" s="134">
        <f t="shared" si="98"/>
        <v>19.830000000000002</v>
      </c>
      <c r="BD499" s="134">
        <f t="shared" si="98"/>
        <v>0</v>
      </c>
      <c r="BE499" s="134">
        <f t="shared" si="98"/>
        <v>0.47900000000000004</v>
      </c>
      <c r="BF499" s="134">
        <f t="shared" si="98"/>
        <v>45.44</v>
      </c>
      <c r="BG499" s="134">
        <f t="shared" si="98"/>
        <v>64</v>
      </c>
      <c r="BH499" s="134">
        <f t="shared" si="98"/>
        <v>159.18</v>
      </c>
      <c r="BI499" s="134">
        <f t="shared" si="98"/>
        <v>387.65</v>
      </c>
      <c r="BJ499" s="134">
        <f t="shared" si="98"/>
        <v>119.12999999999998</v>
      </c>
      <c r="BK499" s="134">
        <f t="shared" si="98"/>
        <v>6.61</v>
      </c>
    </row>
    <row r="500" spans="1:63" ht="15.75" customHeight="1" x14ac:dyDescent="0.25">
      <c r="A500" s="533" t="s">
        <v>24</v>
      </c>
      <c r="B500" s="533"/>
      <c r="C500" s="533"/>
      <c r="D500" s="54"/>
      <c r="E500" s="47"/>
      <c r="F500" s="44"/>
      <c r="G500" s="38"/>
      <c r="H500" s="38"/>
      <c r="I500" s="45"/>
      <c r="J500" s="200"/>
      <c r="K500" s="200"/>
      <c r="L500" s="200"/>
      <c r="M500" s="200"/>
      <c r="N500" s="200"/>
      <c r="O500" s="200"/>
      <c r="P500" s="200"/>
      <c r="Q500" s="44"/>
      <c r="R500" s="47"/>
      <c r="S500" s="44"/>
      <c r="T500" s="38"/>
      <c r="U500" s="71"/>
      <c r="V500" s="97"/>
      <c r="W500" s="511" t="s">
        <v>24</v>
      </c>
      <c r="X500" s="511"/>
      <c r="Y500" s="511"/>
      <c r="Z500" s="38"/>
      <c r="AA500" s="38"/>
      <c r="AB500" s="38"/>
      <c r="AC500" s="71"/>
      <c r="AD500" s="71"/>
      <c r="AE500" s="38"/>
      <c r="AF500" s="38"/>
      <c r="AG500" s="71"/>
      <c r="AH500" s="71"/>
      <c r="AI500" s="38"/>
      <c r="AJ500" s="38"/>
      <c r="AK500" s="71"/>
      <c r="AL500" s="71"/>
      <c r="AM500" s="71"/>
      <c r="AN500" s="71"/>
      <c r="AO500" s="38"/>
      <c r="AP500" s="38"/>
      <c r="AQ500" s="38"/>
      <c r="AR500" s="71"/>
      <c r="AS500" s="71"/>
      <c r="AT500" s="38"/>
      <c r="AU500" s="38"/>
      <c r="AV500" s="71"/>
      <c r="AW500" s="71"/>
      <c r="AX500" s="38"/>
      <c r="AY500" s="38"/>
      <c r="AZ500" s="71"/>
      <c r="BA500" s="71"/>
      <c r="BB500" s="71"/>
      <c r="BC500" s="71"/>
      <c r="BE500" s="200"/>
      <c r="BF500" s="200"/>
      <c r="BG500" s="200"/>
      <c r="BH500" s="200"/>
      <c r="BI500" s="200"/>
      <c r="BJ500" s="200"/>
      <c r="BK500" s="200"/>
    </row>
    <row r="501" spans="1:63" ht="15.75" customHeight="1" x14ac:dyDescent="0.25">
      <c r="A501" s="506" t="s">
        <v>304</v>
      </c>
      <c r="B501" s="506"/>
      <c r="C501" s="506"/>
      <c r="D501" s="54"/>
      <c r="E501" s="49">
        <v>50</v>
      </c>
      <c r="F501" s="44"/>
      <c r="G501" s="38"/>
      <c r="H501" s="38"/>
      <c r="I501" s="270"/>
      <c r="J501" s="175"/>
      <c r="K501" s="176"/>
      <c r="L501" s="176"/>
      <c r="M501" s="176"/>
      <c r="N501" s="176"/>
      <c r="O501" s="176"/>
      <c r="P501" s="177"/>
      <c r="Q501" s="54"/>
      <c r="R501" s="49">
        <v>50</v>
      </c>
      <c r="S501" s="44"/>
      <c r="T501" s="38"/>
      <c r="U501" s="38"/>
      <c r="V501" s="47"/>
      <c r="W501" s="656" t="s">
        <v>125</v>
      </c>
      <c r="X501" s="656"/>
      <c r="Y501" s="656"/>
      <c r="Z501" s="38"/>
      <c r="AA501" s="51">
        <v>75</v>
      </c>
      <c r="AB501" s="38"/>
      <c r="AC501" s="51"/>
      <c r="AD501" s="51"/>
      <c r="AE501" s="38"/>
      <c r="AF501" s="38"/>
      <c r="AG501" s="51"/>
      <c r="AH501" s="51"/>
      <c r="AI501" s="38"/>
      <c r="AJ501" s="38"/>
      <c r="AK501" s="51"/>
      <c r="AL501" s="51"/>
      <c r="AM501" s="51"/>
      <c r="AN501" s="51"/>
      <c r="AO501" s="38"/>
      <c r="AP501" s="51">
        <v>75</v>
      </c>
      <c r="AQ501" s="38"/>
      <c r="AR501" s="51"/>
      <c r="AS501" s="51"/>
      <c r="AT501" s="38"/>
      <c r="AU501" s="38"/>
      <c r="AV501" s="51"/>
      <c r="AW501" s="51"/>
      <c r="AX501" s="38"/>
      <c r="AY501" s="38"/>
      <c r="AZ501" s="51"/>
      <c r="BA501" s="51"/>
      <c r="BB501" s="51"/>
      <c r="BC501" s="51"/>
      <c r="BE501" s="175"/>
      <c r="BF501" s="176"/>
      <c r="BG501" s="176"/>
      <c r="BH501" s="176"/>
      <c r="BI501" s="176"/>
      <c r="BJ501" s="176"/>
      <c r="BK501" s="177"/>
    </row>
    <row r="502" spans="1:63" ht="15.75" customHeight="1" x14ac:dyDescent="0.25">
      <c r="A502" s="507" t="s">
        <v>21</v>
      </c>
      <c r="B502" s="507"/>
      <c r="C502" s="507"/>
      <c r="D502" s="54">
        <v>24</v>
      </c>
      <c r="E502" s="47">
        <v>24</v>
      </c>
      <c r="F502" s="50"/>
      <c r="G502" s="51"/>
      <c r="H502" s="51"/>
      <c r="I502" s="213"/>
      <c r="J502" s="178"/>
      <c r="K502" s="179"/>
      <c r="L502" s="179"/>
      <c r="M502" s="179"/>
      <c r="N502" s="179"/>
      <c r="O502" s="179"/>
      <c r="P502" s="180"/>
      <c r="Q502" s="54">
        <v>24</v>
      </c>
      <c r="R502" s="47">
        <v>24</v>
      </c>
      <c r="S502" s="50"/>
      <c r="T502" s="51"/>
      <c r="U502" s="51"/>
      <c r="V502" s="49"/>
      <c r="W502" s="654" t="s">
        <v>21</v>
      </c>
      <c r="X502" s="654"/>
      <c r="Y502" s="654"/>
      <c r="Z502" s="38">
        <v>40</v>
      </c>
      <c r="AA502" s="38">
        <v>40</v>
      </c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38">
        <v>40</v>
      </c>
      <c r="AP502" s="38">
        <v>40</v>
      </c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E502" s="178"/>
      <c r="BF502" s="179"/>
      <c r="BG502" s="179"/>
      <c r="BH502" s="179"/>
      <c r="BI502" s="179"/>
      <c r="BJ502" s="179"/>
      <c r="BK502" s="180"/>
    </row>
    <row r="503" spans="1:63" ht="12.75" hidden="1" customHeight="1" x14ac:dyDescent="0.3">
      <c r="A503" s="507" t="s">
        <v>112</v>
      </c>
      <c r="B503" s="507"/>
      <c r="C503" s="507"/>
      <c r="D503" s="54"/>
      <c r="E503" s="47"/>
      <c r="F503" s="50"/>
      <c r="G503" s="51"/>
      <c r="H503" s="51"/>
      <c r="I503" s="213"/>
      <c r="J503" s="178"/>
      <c r="K503" s="179"/>
      <c r="L503" s="179"/>
      <c r="M503" s="179"/>
      <c r="N503" s="179"/>
      <c r="O503" s="179"/>
      <c r="P503" s="180"/>
      <c r="Q503" s="54"/>
      <c r="R503" s="47"/>
      <c r="S503" s="50"/>
      <c r="T503" s="51"/>
      <c r="U503" s="51"/>
      <c r="V503" s="49"/>
      <c r="W503" s="654" t="s">
        <v>112</v>
      </c>
      <c r="X503" s="654"/>
      <c r="Y503" s="654"/>
      <c r="Z503" s="38">
        <v>2.2999999999999998</v>
      </c>
      <c r="AA503" s="38">
        <v>2.2999999999999998</v>
      </c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38">
        <v>2.2999999999999998</v>
      </c>
      <c r="AP503" s="38">
        <v>2.2999999999999998</v>
      </c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E503" s="178"/>
      <c r="BF503" s="179"/>
      <c r="BG503" s="179"/>
      <c r="BH503" s="179"/>
      <c r="BI503" s="179"/>
      <c r="BJ503" s="179"/>
      <c r="BK503" s="180"/>
    </row>
    <row r="504" spans="1:63" ht="15.75" customHeight="1" x14ac:dyDescent="0.25">
      <c r="A504" s="507" t="s">
        <v>6</v>
      </c>
      <c r="B504" s="507"/>
      <c r="C504" s="507"/>
      <c r="D504" s="54">
        <v>8.5</v>
      </c>
      <c r="E504" s="47">
        <v>8.5</v>
      </c>
      <c r="F504" s="50"/>
      <c r="G504" s="51"/>
      <c r="H504" s="51"/>
      <c r="I504" s="213"/>
      <c r="J504" s="178"/>
      <c r="K504" s="179"/>
      <c r="L504" s="179"/>
      <c r="M504" s="179"/>
      <c r="N504" s="179"/>
      <c r="O504" s="179"/>
      <c r="P504" s="180"/>
      <c r="Q504" s="54">
        <v>8.5</v>
      </c>
      <c r="R504" s="47">
        <v>8.5</v>
      </c>
      <c r="S504" s="50"/>
      <c r="T504" s="51"/>
      <c r="U504" s="51"/>
      <c r="V504" s="49"/>
      <c r="W504" s="654" t="s">
        <v>6</v>
      </c>
      <c r="X504" s="654"/>
      <c r="Y504" s="654"/>
      <c r="Z504" s="38">
        <v>21.2</v>
      </c>
      <c r="AA504" s="38">
        <v>21.2</v>
      </c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38">
        <v>21.2</v>
      </c>
      <c r="AP504" s="38">
        <v>21.2</v>
      </c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E504" s="178"/>
      <c r="BF504" s="179"/>
      <c r="BG504" s="179"/>
      <c r="BH504" s="179"/>
      <c r="BI504" s="179"/>
      <c r="BJ504" s="179"/>
      <c r="BK504" s="180"/>
    </row>
    <row r="505" spans="1:63" ht="15.75" customHeight="1" x14ac:dyDescent="0.25">
      <c r="A505" s="507" t="s">
        <v>28</v>
      </c>
      <c r="B505" s="507"/>
      <c r="C505" s="507"/>
      <c r="D505" s="54">
        <v>13</v>
      </c>
      <c r="E505" s="47">
        <v>13</v>
      </c>
      <c r="F505" s="50"/>
      <c r="G505" s="51"/>
      <c r="H505" s="51"/>
      <c r="I505" s="213"/>
      <c r="J505" s="178"/>
      <c r="K505" s="179"/>
      <c r="L505" s="179"/>
      <c r="M505" s="179"/>
      <c r="N505" s="179"/>
      <c r="O505" s="179"/>
      <c r="P505" s="180"/>
      <c r="Q505" s="54">
        <v>13</v>
      </c>
      <c r="R505" s="47">
        <v>13</v>
      </c>
      <c r="S505" s="50"/>
      <c r="T505" s="51"/>
      <c r="U505" s="51"/>
      <c r="V505" s="49"/>
      <c r="W505" s="654" t="s">
        <v>28</v>
      </c>
      <c r="X505" s="654"/>
      <c r="Y505" s="654"/>
      <c r="Z505" s="38">
        <v>9.6</v>
      </c>
      <c r="AA505" s="38">
        <v>9.6</v>
      </c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38">
        <v>9.6</v>
      </c>
      <c r="AP505" s="38">
        <v>9.6</v>
      </c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E505" s="178"/>
      <c r="BF505" s="179"/>
      <c r="BG505" s="179"/>
      <c r="BH505" s="179"/>
      <c r="BI505" s="179"/>
      <c r="BJ505" s="179"/>
      <c r="BK505" s="180"/>
    </row>
    <row r="506" spans="1:63" ht="15.75" customHeight="1" x14ac:dyDescent="0.25">
      <c r="A506" s="507" t="s">
        <v>54</v>
      </c>
      <c r="B506" s="507"/>
      <c r="C506" s="507"/>
      <c r="D506" s="137">
        <v>8.3333333333333301E-2</v>
      </c>
      <c r="E506" s="47">
        <v>3.45</v>
      </c>
      <c r="F506" s="50"/>
      <c r="G506" s="51"/>
      <c r="H506" s="51"/>
      <c r="I506" s="213"/>
      <c r="J506" s="178"/>
      <c r="K506" s="179"/>
      <c r="L506" s="179"/>
      <c r="M506" s="179"/>
      <c r="N506" s="179"/>
      <c r="O506" s="179"/>
      <c r="P506" s="180"/>
      <c r="Q506" s="137">
        <v>8.3333333333333301E-2</v>
      </c>
      <c r="R506" s="47">
        <v>3.45</v>
      </c>
      <c r="S506" s="50"/>
      <c r="T506" s="51"/>
      <c r="U506" s="51"/>
      <c r="V506" s="49"/>
      <c r="W506" s="654" t="s">
        <v>54</v>
      </c>
      <c r="X506" s="654"/>
      <c r="Y506" s="654"/>
      <c r="Z506" s="38" t="s">
        <v>198</v>
      </c>
      <c r="AA506" s="38">
        <v>2.1</v>
      </c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38" t="s">
        <v>198</v>
      </c>
      <c r="AP506" s="38">
        <v>2.1</v>
      </c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E506" s="178"/>
      <c r="BF506" s="179"/>
      <c r="BG506" s="179"/>
      <c r="BH506" s="179"/>
      <c r="BI506" s="179"/>
      <c r="BJ506" s="179"/>
      <c r="BK506" s="180"/>
    </row>
    <row r="507" spans="1:63" ht="15.75" customHeight="1" x14ac:dyDescent="0.25">
      <c r="A507" s="507" t="s">
        <v>113</v>
      </c>
      <c r="B507" s="507"/>
      <c r="C507" s="507"/>
      <c r="D507" s="54">
        <v>7.1000000000000008E-2</v>
      </c>
      <c r="E507" s="47">
        <v>7.1000000000000008E-2</v>
      </c>
      <c r="F507" s="50"/>
      <c r="G507" s="51"/>
      <c r="H507" s="51"/>
      <c r="I507" s="213"/>
      <c r="J507" s="178"/>
      <c r="K507" s="179"/>
      <c r="L507" s="179"/>
      <c r="M507" s="179"/>
      <c r="N507" s="179"/>
      <c r="O507" s="179"/>
      <c r="P507" s="180"/>
      <c r="Q507" s="54">
        <v>7.1000000000000008E-2</v>
      </c>
      <c r="R507" s="47">
        <v>7.1000000000000008E-2</v>
      </c>
      <c r="S507" s="50"/>
      <c r="T507" s="51"/>
      <c r="U507" s="51"/>
      <c r="V507" s="49"/>
      <c r="W507" s="654" t="s">
        <v>113</v>
      </c>
      <c r="X507" s="654"/>
      <c r="Y507" s="654"/>
      <c r="Z507" s="38">
        <v>0.2</v>
      </c>
      <c r="AA507" s="38">
        <v>0.2</v>
      </c>
      <c r="AB507" s="51"/>
      <c r="AC507" s="38"/>
      <c r="AD507" s="38"/>
      <c r="AE507" s="51"/>
      <c r="AF507" s="51"/>
      <c r="AG507" s="38"/>
      <c r="AH507" s="38"/>
      <c r="AI507" s="51"/>
      <c r="AJ507" s="51"/>
      <c r="AK507" s="38"/>
      <c r="AL507" s="38"/>
      <c r="AM507" s="38"/>
      <c r="AN507" s="38"/>
      <c r="AO507" s="38">
        <v>0.2</v>
      </c>
      <c r="AP507" s="38">
        <v>0.2</v>
      </c>
      <c r="AQ507" s="51"/>
      <c r="AR507" s="38"/>
      <c r="AS507" s="38"/>
      <c r="AT507" s="51"/>
      <c r="AU507" s="51"/>
      <c r="AV507" s="38"/>
      <c r="AW507" s="38"/>
      <c r="AX507" s="51"/>
      <c r="AY507" s="51"/>
      <c r="AZ507" s="38"/>
      <c r="BA507" s="38"/>
      <c r="BB507" s="38"/>
      <c r="BC507" s="38"/>
      <c r="BE507" s="178"/>
      <c r="BF507" s="179"/>
      <c r="BG507" s="179"/>
      <c r="BH507" s="179"/>
      <c r="BI507" s="179"/>
      <c r="BJ507" s="179"/>
      <c r="BK507" s="180"/>
    </row>
    <row r="508" spans="1:63" ht="15.75" customHeight="1" x14ac:dyDescent="0.25">
      <c r="A508" s="507" t="s">
        <v>8</v>
      </c>
      <c r="B508" s="507"/>
      <c r="C508" s="507"/>
      <c r="D508" s="54">
        <v>0.03</v>
      </c>
      <c r="E508" s="47">
        <v>0.03</v>
      </c>
      <c r="F508" s="50"/>
      <c r="G508" s="51"/>
      <c r="H508" s="51"/>
      <c r="I508" s="213"/>
      <c r="J508" s="178"/>
      <c r="K508" s="179"/>
      <c r="L508" s="179"/>
      <c r="M508" s="179"/>
      <c r="N508" s="179"/>
      <c r="O508" s="179"/>
      <c r="P508" s="180"/>
      <c r="Q508" s="54">
        <v>0.03</v>
      </c>
      <c r="R508" s="47">
        <v>0.03</v>
      </c>
      <c r="S508" s="50"/>
      <c r="T508" s="51"/>
      <c r="U508" s="51"/>
      <c r="V508" s="49"/>
      <c r="W508" s="654" t="s">
        <v>192</v>
      </c>
      <c r="X508" s="654"/>
      <c r="Y508" s="654"/>
      <c r="Z508" s="38">
        <v>0.02</v>
      </c>
      <c r="AA508" s="38">
        <v>0.02</v>
      </c>
      <c r="AB508" s="51"/>
      <c r="AC508" s="71"/>
      <c r="AD508" s="71"/>
      <c r="AE508" s="51"/>
      <c r="AF508" s="51"/>
      <c r="AG508" s="71"/>
      <c r="AH508" s="71"/>
      <c r="AI508" s="51"/>
      <c r="AJ508" s="51"/>
      <c r="AK508" s="71"/>
      <c r="AL508" s="71"/>
      <c r="AM508" s="71"/>
      <c r="AN508" s="71"/>
      <c r="AO508" s="38">
        <v>0.02</v>
      </c>
      <c r="AP508" s="38">
        <v>0.02</v>
      </c>
      <c r="AQ508" s="51"/>
      <c r="AR508" s="71"/>
      <c r="AS508" s="71"/>
      <c r="AT508" s="51"/>
      <c r="AU508" s="51"/>
      <c r="AV508" s="71"/>
      <c r="AW508" s="71"/>
      <c r="AX508" s="51"/>
      <c r="AY508" s="51"/>
      <c r="AZ508" s="71"/>
      <c r="BA508" s="71"/>
      <c r="BB508" s="71"/>
      <c r="BC508" s="71"/>
      <c r="BE508" s="178"/>
      <c r="BF508" s="179"/>
      <c r="BG508" s="179"/>
      <c r="BH508" s="179"/>
      <c r="BI508" s="179"/>
      <c r="BJ508" s="179"/>
      <c r="BK508" s="180"/>
    </row>
    <row r="509" spans="1:63" ht="15.75" customHeight="1" x14ac:dyDescent="0.25">
      <c r="A509" s="507" t="s">
        <v>305</v>
      </c>
      <c r="B509" s="507"/>
      <c r="C509" s="507"/>
      <c r="D509" s="54">
        <v>10</v>
      </c>
      <c r="E509" s="47">
        <v>10</v>
      </c>
      <c r="F509" s="50"/>
      <c r="G509" s="51"/>
      <c r="H509" s="51"/>
      <c r="I509" s="213"/>
      <c r="J509" s="178"/>
      <c r="K509" s="179"/>
      <c r="L509" s="179"/>
      <c r="M509" s="179"/>
      <c r="N509" s="179"/>
      <c r="O509" s="179"/>
      <c r="P509" s="180"/>
      <c r="Q509" s="54">
        <v>10</v>
      </c>
      <c r="R509" s="47">
        <v>10</v>
      </c>
      <c r="S509" s="50"/>
      <c r="T509" s="51"/>
      <c r="U509" s="51"/>
      <c r="V509" s="49"/>
      <c r="W509" s="654" t="s">
        <v>108</v>
      </c>
      <c r="X509" s="654"/>
      <c r="Y509" s="654"/>
      <c r="Z509" s="38"/>
      <c r="AA509" s="38">
        <v>0.9</v>
      </c>
      <c r="AB509" s="51"/>
      <c r="AC509" s="71"/>
      <c r="AD509" s="71"/>
      <c r="AE509" s="51"/>
      <c r="AF509" s="51"/>
      <c r="AG509" s="71"/>
      <c r="AH509" s="71"/>
      <c r="AI509" s="51"/>
      <c r="AJ509" s="51"/>
      <c r="AK509" s="71"/>
      <c r="AL509" s="71"/>
      <c r="AM509" s="71"/>
      <c r="AN509" s="71"/>
      <c r="AO509" s="38"/>
      <c r="AP509" s="38">
        <v>0.9</v>
      </c>
      <c r="AQ509" s="51"/>
      <c r="AR509" s="71"/>
      <c r="AS509" s="71"/>
      <c r="AT509" s="51"/>
      <c r="AU509" s="51"/>
      <c r="AV509" s="71"/>
      <c r="AW509" s="71"/>
      <c r="AX509" s="51"/>
      <c r="AY509" s="51"/>
      <c r="AZ509" s="71"/>
      <c r="BA509" s="71"/>
      <c r="BB509" s="71"/>
      <c r="BC509" s="71"/>
      <c r="BE509" s="178"/>
      <c r="BF509" s="179"/>
      <c r="BG509" s="179"/>
      <c r="BH509" s="179"/>
      <c r="BI509" s="179"/>
      <c r="BJ509" s="179"/>
      <c r="BK509" s="180"/>
    </row>
    <row r="510" spans="1:63" ht="15.75" customHeight="1" x14ac:dyDescent="0.25">
      <c r="A510" s="655"/>
      <c r="B510" s="655"/>
      <c r="C510" s="655"/>
      <c r="D510" s="138"/>
      <c r="E510" s="139"/>
      <c r="F510" s="140">
        <v>2.91</v>
      </c>
      <c r="G510" s="141">
        <v>10.69</v>
      </c>
      <c r="H510" s="141">
        <v>28.9</v>
      </c>
      <c r="I510" s="285">
        <v>233</v>
      </c>
      <c r="J510" s="286">
        <v>0.02</v>
      </c>
      <c r="K510" s="287">
        <v>0.01</v>
      </c>
      <c r="L510" s="287">
        <v>4</v>
      </c>
      <c r="M510" s="287">
        <v>24.2</v>
      </c>
      <c r="N510" s="287">
        <v>14.1</v>
      </c>
      <c r="O510" s="287">
        <v>5.2</v>
      </c>
      <c r="P510" s="288">
        <v>0.31</v>
      </c>
      <c r="Q510" s="138"/>
      <c r="R510" s="139"/>
      <c r="S510" s="140">
        <v>2.91</v>
      </c>
      <c r="T510" s="141">
        <v>10.69</v>
      </c>
      <c r="U510" s="141">
        <v>28.9</v>
      </c>
      <c r="V510" s="316">
        <v>233</v>
      </c>
      <c r="W510" s="654"/>
      <c r="X510" s="654"/>
      <c r="Y510" s="654"/>
      <c r="Z510" s="38"/>
      <c r="AA510" s="38"/>
      <c r="AB510" s="51">
        <v>20.9</v>
      </c>
      <c r="AC510" s="71">
        <v>72.3</v>
      </c>
      <c r="AD510" s="71">
        <v>19.2</v>
      </c>
      <c r="AE510" s="51">
        <v>17.8</v>
      </c>
      <c r="AF510" s="51">
        <v>48.5</v>
      </c>
      <c r="AG510" s="71">
        <v>0.85</v>
      </c>
      <c r="AH510" s="71">
        <v>8</v>
      </c>
      <c r="AI510" s="51">
        <v>2</v>
      </c>
      <c r="AJ510" s="51">
        <v>2.99</v>
      </c>
      <c r="AK510" s="71">
        <v>0.08</v>
      </c>
      <c r="AL510" s="71">
        <v>0.05</v>
      </c>
      <c r="AM510" s="71">
        <v>0.87</v>
      </c>
      <c r="AN510" s="71">
        <v>0.05</v>
      </c>
      <c r="AO510" s="38"/>
      <c r="AP510" s="38"/>
      <c r="AQ510" s="51">
        <v>20.9</v>
      </c>
      <c r="AR510" s="71">
        <v>72.3</v>
      </c>
      <c r="AS510" s="71">
        <v>19.2</v>
      </c>
      <c r="AT510" s="51">
        <v>17.8</v>
      </c>
      <c r="AU510" s="51">
        <v>48.5</v>
      </c>
      <c r="AV510" s="71">
        <v>0.85</v>
      </c>
      <c r="AW510" s="71">
        <v>8</v>
      </c>
      <c r="AX510" s="51">
        <v>2</v>
      </c>
      <c r="AY510" s="51">
        <v>2.99</v>
      </c>
      <c r="AZ510" s="71">
        <v>0.08</v>
      </c>
      <c r="BA510" s="71">
        <v>0.05</v>
      </c>
      <c r="BB510" s="71">
        <v>0.87</v>
      </c>
      <c r="BC510" s="71">
        <v>0.05</v>
      </c>
      <c r="BE510" s="286">
        <v>0.02</v>
      </c>
      <c r="BF510" s="287">
        <v>0.01</v>
      </c>
      <c r="BG510" s="287">
        <v>4</v>
      </c>
      <c r="BH510" s="287">
        <v>24.2</v>
      </c>
      <c r="BI510" s="287">
        <v>14.1</v>
      </c>
      <c r="BJ510" s="287">
        <v>5.2</v>
      </c>
      <c r="BK510" s="288">
        <v>0.31</v>
      </c>
    </row>
    <row r="511" spans="1:63" ht="15.75" hidden="1" customHeight="1" x14ac:dyDescent="0.3">
      <c r="A511" s="445"/>
      <c r="B511" s="445"/>
      <c r="C511" s="445"/>
      <c r="D511" s="54"/>
      <c r="E511" s="47"/>
      <c r="F511" s="50"/>
      <c r="G511" s="51"/>
      <c r="H511" s="51"/>
      <c r="I511" s="52"/>
      <c r="J511" s="201"/>
      <c r="K511" s="201"/>
      <c r="L511" s="201"/>
      <c r="M511" s="201"/>
      <c r="N511" s="201"/>
      <c r="O511" s="201"/>
      <c r="P511" s="201"/>
      <c r="Q511" s="44"/>
      <c r="R511" s="47"/>
      <c r="S511" s="50"/>
      <c r="T511" s="51"/>
      <c r="U511" s="51"/>
      <c r="V511" s="49"/>
      <c r="W511" s="513" t="s">
        <v>61</v>
      </c>
      <c r="X511" s="513"/>
      <c r="Y511" s="513"/>
      <c r="Z511" s="38">
        <v>90</v>
      </c>
      <c r="AA511" s="38">
        <v>90</v>
      </c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>
        <v>108</v>
      </c>
      <c r="AP511" s="38">
        <v>108</v>
      </c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E511" s="201"/>
      <c r="BF511" s="201"/>
      <c r="BG511" s="201"/>
      <c r="BH511" s="201"/>
      <c r="BI511" s="201"/>
      <c r="BJ511" s="201"/>
      <c r="BK511" s="201"/>
    </row>
    <row r="512" spans="1:63" ht="15.75" hidden="1" customHeight="1" x14ac:dyDescent="0.3">
      <c r="A512" s="445"/>
      <c r="B512" s="445"/>
      <c r="C512" s="445"/>
      <c r="D512" s="54"/>
      <c r="E512" s="47"/>
      <c r="F512" s="50"/>
      <c r="G512" s="51"/>
      <c r="H512" s="51"/>
      <c r="I512" s="52"/>
      <c r="J512" s="201"/>
      <c r="K512" s="201"/>
      <c r="L512" s="201"/>
      <c r="M512" s="201"/>
      <c r="N512" s="201"/>
      <c r="O512" s="201"/>
      <c r="P512" s="201"/>
      <c r="Q512" s="44"/>
      <c r="R512" s="47"/>
      <c r="S512" s="50"/>
      <c r="T512" s="51"/>
      <c r="U512" s="51"/>
      <c r="V512" s="49"/>
      <c r="W512" s="513" t="s">
        <v>27</v>
      </c>
      <c r="X512" s="513"/>
      <c r="Y512" s="513"/>
      <c r="Z512" s="38">
        <v>7</v>
      </c>
      <c r="AA512" s="38">
        <v>7</v>
      </c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>
        <v>10</v>
      </c>
      <c r="AP512" s="38">
        <v>10</v>
      </c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E512" s="201"/>
      <c r="BF512" s="201"/>
      <c r="BG512" s="201"/>
      <c r="BH512" s="201"/>
      <c r="BI512" s="201"/>
      <c r="BJ512" s="201"/>
      <c r="BK512" s="201"/>
    </row>
    <row r="513" spans="1:65" ht="15.75" customHeight="1" x14ac:dyDescent="0.25">
      <c r="A513" s="504" t="s">
        <v>157</v>
      </c>
      <c r="B513" s="510"/>
      <c r="C513" s="511"/>
      <c r="D513" s="54"/>
      <c r="E513" s="49">
        <v>150</v>
      </c>
      <c r="F513" s="44"/>
      <c r="G513" s="38"/>
      <c r="H513" s="38"/>
      <c r="I513" s="270"/>
      <c r="J513" s="175"/>
      <c r="K513" s="176"/>
      <c r="L513" s="176"/>
      <c r="M513" s="176"/>
      <c r="N513" s="176"/>
      <c r="O513" s="176"/>
      <c r="P513" s="177"/>
      <c r="Q513" s="54"/>
      <c r="R513" s="49">
        <v>180</v>
      </c>
      <c r="S513" s="44"/>
      <c r="T513" s="38"/>
      <c r="U513" s="51"/>
      <c r="V513" s="49"/>
      <c r="W513" s="504" t="s">
        <v>72</v>
      </c>
      <c r="X513" s="510"/>
      <c r="Y513" s="511"/>
      <c r="Z513" s="89"/>
      <c r="AA513" s="89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E513" s="175"/>
      <c r="BF513" s="176"/>
      <c r="BG513" s="176"/>
      <c r="BH513" s="176"/>
      <c r="BI513" s="176"/>
      <c r="BJ513" s="176"/>
      <c r="BK513" s="177"/>
    </row>
    <row r="514" spans="1:65" ht="15.75" customHeight="1" x14ac:dyDescent="0.25">
      <c r="A514" s="512" t="s">
        <v>77</v>
      </c>
      <c r="B514" s="499"/>
      <c r="C514" s="513"/>
      <c r="D514" s="54">
        <v>0.2</v>
      </c>
      <c r="E514" s="47">
        <v>0.2</v>
      </c>
      <c r="F514" s="44"/>
      <c r="G514" s="38"/>
      <c r="H514" s="38"/>
      <c r="I514" s="270"/>
      <c r="J514" s="175"/>
      <c r="K514" s="176"/>
      <c r="L514" s="176"/>
      <c r="M514" s="176"/>
      <c r="N514" s="176"/>
      <c r="O514" s="176"/>
      <c r="P514" s="177"/>
      <c r="Q514" s="54">
        <v>0.3</v>
      </c>
      <c r="R514" s="47">
        <v>0.3</v>
      </c>
      <c r="S514" s="44"/>
      <c r="T514" s="38"/>
      <c r="U514" s="38"/>
      <c r="V514" s="47"/>
      <c r="W514" s="504" t="s">
        <v>139</v>
      </c>
      <c r="X514" s="510"/>
      <c r="Y514" s="511"/>
      <c r="Z514" s="38"/>
      <c r="AA514" s="51">
        <v>150</v>
      </c>
      <c r="AB514" s="38"/>
      <c r="AC514" s="57"/>
      <c r="AD514" s="57"/>
      <c r="AE514" s="38"/>
      <c r="AF514" s="38"/>
      <c r="AG514" s="57"/>
      <c r="AH514" s="57"/>
      <c r="AI514" s="38"/>
      <c r="AJ514" s="38"/>
      <c r="AK514" s="57"/>
      <c r="AL514" s="57"/>
      <c r="AM514" s="57"/>
      <c r="AN514" s="57"/>
      <c r="AO514" s="38"/>
      <c r="AP514" s="51">
        <v>180</v>
      </c>
      <c r="AQ514" s="38"/>
      <c r="AR514" s="57"/>
      <c r="AS514" s="57"/>
      <c r="AT514" s="38"/>
      <c r="AU514" s="38"/>
      <c r="AV514" s="57"/>
      <c r="AW514" s="57"/>
      <c r="AX514" s="38"/>
      <c r="AY514" s="38"/>
      <c r="AZ514" s="57"/>
      <c r="BA514" s="57"/>
      <c r="BB514" s="57"/>
      <c r="BC514" s="57"/>
      <c r="BE514" s="175"/>
      <c r="BF514" s="176"/>
      <c r="BG514" s="176"/>
      <c r="BH514" s="176"/>
      <c r="BI514" s="176"/>
      <c r="BJ514" s="176"/>
      <c r="BK514" s="177"/>
    </row>
    <row r="515" spans="1:65" ht="15.75" customHeight="1" x14ac:dyDescent="0.25">
      <c r="A515" s="512" t="s">
        <v>6</v>
      </c>
      <c r="B515" s="499"/>
      <c r="C515" s="513"/>
      <c r="D515" s="54">
        <v>7</v>
      </c>
      <c r="E515" s="47">
        <v>7</v>
      </c>
      <c r="F515" s="50"/>
      <c r="G515" s="51"/>
      <c r="H515" s="51"/>
      <c r="I515" s="213"/>
      <c r="J515" s="178"/>
      <c r="K515" s="179"/>
      <c r="L515" s="179"/>
      <c r="M515" s="179"/>
      <c r="N515" s="179"/>
      <c r="O515" s="179"/>
      <c r="P515" s="180"/>
      <c r="Q515" s="54">
        <v>10</v>
      </c>
      <c r="R515" s="47">
        <v>10</v>
      </c>
      <c r="S515" s="50"/>
      <c r="T515" s="51"/>
      <c r="U515" s="38"/>
      <c r="V515" s="47"/>
      <c r="W515" s="512" t="s">
        <v>71</v>
      </c>
      <c r="X515" s="499"/>
      <c r="Y515" s="513"/>
      <c r="Z515" s="38">
        <v>2</v>
      </c>
      <c r="AA515" s="38">
        <v>2</v>
      </c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>
        <v>3</v>
      </c>
      <c r="AP515" s="38">
        <v>3</v>
      </c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E515" s="178"/>
      <c r="BF515" s="179"/>
      <c r="BG515" s="179"/>
      <c r="BH515" s="179"/>
      <c r="BI515" s="179"/>
      <c r="BJ515" s="179"/>
      <c r="BK515" s="180"/>
    </row>
    <row r="516" spans="1:65" ht="15.75" customHeight="1" x14ac:dyDescent="0.25">
      <c r="A516" s="512" t="s">
        <v>25</v>
      </c>
      <c r="B516" s="499"/>
      <c r="C516" s="513"/>
      <c r="D516" s="54">
        <v>92</v>
      </c>
      <c r="E516" s="47">
        <v>90</v>
      </c>
      <c r="F516" s="50"/>
      <c r="G516" s="51"/>
      <c r="H516" s="51"/>
      <c r="I516" s="213"/>
      <c r="J516" s="178"/>
      <c r="K516" s="179"/>
      <c r="L516" s="179"/>
      <c r="M516" s="179"/>
      <c r="N516" s="179"/>
      <c r="O516" s="179"/>
      <c r="P516" s="180"/>
      <c r="Q516" s="54">
        <v>92</v>
      </c>
      <c r="R516" s="47">
        <v>90</v>
      </c>
      <c r="S516" s="50"/>
      <c r="T516" s="51"/>
      <c r="U516" s="38"/>
      <c r="V516" s="47"/>
      <c r="W516" s="512" t="s">
        <v>25</v>
      </c>
      <c r="X516" s="499"/>
      <c r="Y516" s="513"/>
      <c r="Z516" s="38">
        <v>75</v>
      </c>
      <c r="AA516" s="38">
        <v>75</v>
      </c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>
        <v>90</v>
      </c>
      <c r="AP516" s="38">
        <v>90</v>
      </c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E516" s="178"/>
      <c r="BF516" s="179"/>
      <c r="BG516" s="179"/>
      <c r="BH516" s="179"/>
      <c r="BI516" s="179"/>
      <c r="BJ516" s="179"/>
      <c r="BK516" s="180"/>
    </row>
    <row r="517" spans="1:65" ht="15.75" customHeight="1" x14ac:dyDescent="0.25">
      <c r="A517" s="512" t="s">
        <v>61</v>
      </c>
      <c r="B517" s="499"/>
      <c r="C517" s="513"/>
      <c r="D517" s="298">
        <v>40</v>
      </c>
      <c r="E517" s="299">
        <v>40</v>
      </c>
      <c r="F517" s="300"/>
      <c r="G517" s="301"/>
      <c r="H517" s="301"/>
      <c r="I517" s="302"/>
      <c r="J517" s="178"/>
      <c r="K517" s="179"/>
      <c r="L517" s="179"/>
      <c r="M517" s="179"/>
      <c r="N517" s="179"/>
      <c r="O517" s="179"/>
      <c r="P517" s="180"/>
      <c r="Q517" s="298">
        <v>60</v>
      </c>
      <c r="R517" s="299">
        <v>60</v>
      </c>
      <c r="S517" s="300"/>
      <c r="T517" s="301"/>
      <c r="U517" s="217"/>
      <c r="V517" s="299"/>
      <c r="W517" s="512" t="s">
        <v>61</v>
      </c>
      <c r="X517" s="499"/>
      <c r="Y517" s="513"/>
      <c r="Z517" s="38">
        <v>90</v>
      </c>
      <c r="AA517" s="38">
        <v>90</v>
      </c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>
        <v>108</v>
      </c>
      <c r="AP517" s="38">
        <v>108</v>
      </c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E517" s="178"/>
      <c r="BF517" s="179"/>
      <c r="BG517" s="179"/>
      <c r="BH517" s="179"/>
      <c r="BI517" s="179"/>
      <c r="BJ517" s="179"/>
      <c r="BK517" s="180"/>
    </row>
    <row r="518" spans="1:65" ht="15.75" customHeight="1" x14ac:dyDescent="0.25">
      <c r="A518" s="162"/>
      <c r="B518" s="162"/>
      <c r="C518" s="162"/>
      <c r="D518" s="200"/>
      <c r="E518" s="200"/>
      <c r="F518" s="201">
        <v>2.65</v>
      </c>
      <c r="G518" s="201">
        <v>2.33</v>
      </c>
      <c r="H518" s="201">
        <v>11.31</v>
      </c>
      <c r="I518" s="201">
        <v>77</v>
      </c>
      <c r="J518" s="289">
        <v>0.04</v>
      </c>
      <c r="K518" s="290">
        <v>1.19</v>
      </c>
      <c r="L518" s="290">
        <v>18</v>
      </c>
      <c r="M518" s="290">
        <v>115</v>
      </c>
      <c r="N518" s="290">
        <v>82.6</v>
      </c>
      <c r="O518" s="290">
        <v>13.5</v>
      </c>
      <c r="P518" s="112">
        <v>0.28000000000000003</v>
      </c>
      <c r="Q518" s="200"/>
      <c r="R518" s="200"/>
      <c r="S518" s="201">
        <v>2.67</v>
      </c>
      <c r="T518" s="201">
        <v>2.34</v>
      </c>
      <c r="U518" s="200">
        <v>14.31</v>
      </c>
      <c r="V518" s="200">
        <v>89</v>
      </c>
      <c r="W518" s="162"/>
      <c r="X518" s="162"/>
      <c r="Y518" s="162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  <c r="AZ518" s="111"/>
      <c r="BA518" s="111"/>
      <c r="BB518" s="111"/>
      <c r="BC518" s="111"/>
      <c r="BE518" s="289">
        <v>0.04</v>
      </c>
      <c r="BF518" s="290">
        <v>1.2</v>
      </c>
      <c r="BG518" s="290">
        <v>18</v>
      </c>
      <c r="BH518" s="290">
        <v>118</v>
      </c>
      <c r="BI518" s="290">
        <v>83.5</v>
      </c>
      <c r="BJ518" s="290">
        <v>13.9</v>
      </c>
      <c r="BK518" s="112">
        <v>0.28000000000000003</v>
      </c>
    </row>
    <row r="519" spans="1:65" s="77" customFormat="1" ht="15.75" customHeight="1" x14ac:dyDescent="0.25">
      <c r="A519" s="517" t="s">
        <v>188</v>
      </c>
      <c r="B519" s="517"/>
      <c r="C519" s="517"/>
      <c r="D519" s="61"/>
      <c r="E519" s="62">
        <f>SUM(E501+E513)</f>
        <v>200</v>
      </c>
      <c r="F519" s="113">
        <f t="shared" ref="F519:P519" si="99">SUM(F500:F518)</f>
        <v>5.5600000000000005</v>
      </c>
      <c r="G519" s="113">
        <f t="shared" si="99"/>
        <v>13.02</v>
      </c>
      <c r="H519" s="113">
        <f t="shared" si="99"/>
        <v>40.21</v>
      </c>
      <c r="I519" s="117">
        <f t="shared" si="99"/>
        <v>310</v>
      </c>
      <c r="J519" s="117">
        <f t="shared" si="99"/>
        <v>0.06</v>
      </c>
      <c r="K519" s="117">
        <f t="shared" si="99"/>
        <v>1.2</v>
      </c>
      <c r="L519" s="117">
        <f t="shared" si="99"/>
        <v>22</v>
      </c>
      <c r="M519" s="117">
        <f t="shared" si="99"/>
        <v>139.19999999999999</v>
      </c>
      <c r="N519" s="117">
        <f t="shared" si="99"/>
        <v>96.699999999999989</v>
      </c>
      <c r="O519" s="117">
        <f t="shared" si="99"/>
        <v>18.7</v>
      </c>
      <c r="P519" s="117">
        <f t="shared" si="99"/>
        <v>0.59000000000000008</v>
      </c>
      <c r="Q519" s="192"/>
      <c r="R519" s="62">
        <f>SUM(R501+R513)</f>
        <v>230</v>
      </c>
      <c r="S519" s="113">
        <f>SUM(S500:S518)</f>
        <v>5.58</v>
      </c>
      <c r="T519" s="113">
        <f>SUM(T500:T518)</f>
        <v>13.03</v>
      </c>
      <c r="U519" s="113">
        <f>SUM(U500:U518)</f>
        <v>43.21</v>
      </c>
      <c r="V519" s="113">
        <f>SUM(V500:V518)</f>
        <v>322</v>
      </c>
      <c r="W519" s="603" t="s">
        <v>188</v>
      </c>
      <c r="X519" s="603"/>
      <c r="Y519" s="603"/>
      <c r="Z519" s="64"/>
      <c r="AA519" s="65"/>
      <c r="AB519" s="114"/>
      <c r="AC519" s="64"/>
      <c r="AD519" s="64"/>
      <c r="AE519" s="114"/>
      <c r="AF519" s="114"/>
      <c r="AG519" s="64"/>
      <c r="AH519" s="64"/>
      <c r="AI519" s="114"/>
      <c r="AJ519" s="114"/>
      <c r="AK519" s="64"/>
      <c r="AL519" s="64"/>
      <c r="AM519" s="64"/>
      <c r="AN519" s="64"/>
      <c r="AO519" s="118"/>
      <c r="AP519" s="114"/>
      <c r="AQ519" s="114"/>
      <c r="AR519" s="64"/>
      <c r="AS519" s="64"/>
      <c r="AT519" s="114"/>
      <c r="AU519" s="114"/>
      <c r="AV519" s="64"/>
      <c r="AW519" s="64"/>
      <c r="AX519" s="114"/>
      <c r="AY519" s="114"/>
      <c r="AZ519" s="64"/>
      <c r="BA519" s="64"/>
      <c r="BB519" s="64"/>
      <c r="BC519" s="64"/>
      <c r="BE519" s="117">
        <f t="shared" ref="BE519:BK519" si="100">SUM(BE500:BE518)</f>
        <v>0.06</v>
      </c>
      <c r="BF519" s="476">
        <f t="shared" si="100"/>
        <v>1.21</v>
      </c>
      <c r="BG519" s="476">
        <f t="shared" si="100"/>
        <v>22</v>
      </c>
      <c r="BH519" s="476">
        <f t="shared" si="100"/>
        <v>142.19999999999999</v>
      </c>
      <c r="BI519" s="476">
        <f t="shared" si="100"/>
        <v>97.6</v>
      </c>
      <c r="BJ519" s="476">
        <f t="shared" si="100"/>
        <v>19.100000000000001</v>
      </c>
      <c r="BK519" s="476">
        <f t="shared" si="100"/>
        <v>0.59000000000000008</v>
      </c>
    </row>
    <row r="520" spans="1:65" ht="15.75" customHeight="1" x14ac:dyDescent="0.25">
      <c r="A520" s="547" t="s">
        <v>330</v>
      </c>
      <c r="B520" s="547"/>
      <c r="C520" s="547"/>
      <c r="D520" s="54"/>
      <c r="E520" s="47"/>
      <c r="F520" s="44"/>
      <c r="G520" s="38"/>
      <c r="H520" s="38"/>
      <c r="I520" s="45"/>
      <c r="J520" s="200"/>
      <c r="K520" s="200"/>
      <c r="L520" s="200"/>
      <c r="M520" s="200"/>
      <c r="N520" s="200"/>
      <c r="O520" s="200"/>
      <c r="P520" s="381"/>
      <c r="Q520" s="200"/>
      <c r="R520" s="177"/>
      <c r="S520" s="200"/>
      <c r="T520" s="200"/>
      <c r="U520" s="200"/>
      <c r="V520" s="201"/>
      <c r="W520" s="201"/>
      <c r="X520" s="201"/>
      <c r="Y520" s="511" t="s">
        <v>24</v>
      </c>
      <c r="Z520" s="511"/>
      <c r="AA520" s="511"/>
      <c r="AB520" s="38"/>
      <c r="AC520" s="38"/>
      <c r="AD520" s="51"/>
      <c r="AE520" s="51"/>
      <c r="AF520" s="51"/>
      <c r="AG520" s="38"/>
      <c r="AH520" s="51"/>
      <c r="AI520" s="51"/>
      <c r="AJ520" s="51"/>
      <c r="AK520" s="38"/>
      <c r="AL520" s="51"/>
      <c r="AM520" s="51"/>
      <c r="AN520" s="51"/>
      <c r="AO520" s="51"/>
      <c r="AP520" s="51"/>
      <c r="AQ520" s="38"/>
      <c r="AR520" s="38"/>
      <c r="AS520" s="51"/>
      <c r="AT520" s="51"/>
      <c r="AU520" s="51"/>
      <c r="AV520" s="38"/>
      <c r="AW520" s="51"/>
      <c r="AX520" s="51"/>
      <c r="AY520" s="51"/>
      <c r="AZ520" s="38"/>
      <c r="BA520" s="51"/>
      <c r="BB520" s="51"/>
      <c r="BC520" s="51"/>
      <c r="BD520" s="51"/>
      <c r="BE520" s="52"/>
      <c r="BF520" s="471"/>
      <c r="BG520" s="200"/>
      <c r="BH520" s="200"/>
      <c r="BI520" s="200"/>
      <c r="BJ520" s="200"/>
      <c r="BK520" s="200"/>
      <c r="BL520" s="200"/>
      <c r="BM520" s="200"/>
    </row>
    <row r="521" spans="1:65" s="1" customFormat="1" x14ac:dyDescent="0.25">
      <c r="A521" s="554" t="s">
        <v>385</v>
      </c>
      <c r="B521" s="554"/>
      <c r="C521" s="554"/>
      <c r="D521" s="54"/>
      <c r="E521" s="49">
        <v>100</v>
      </c>
      <c r="F521" s="50"/>
      <c r="G521" s="51"/>
      <c r="H521" s="51"/>
      <c r="I521" s="49"/>
      <c r="J521" s="3"/>
      <c r="K521" s="7"/>
      <c r="L521" s="7"/>
      <c r="M521" s="7"/>
      <c r="N521" s="7"/>
      <c r="O521" s="7"/>
      <c r="P521" s="266"/>
      <c r="Q521" s="200"/>
      <c r="R521" s="180">
        <v>100</v>
      </c>
      <c r="S521" s="201"/>
      <c r="T521" s="201"/>
      <c r="U521" s="201"/>
      <c r="V521" s="201"/>
      <c r="W521" s="201"/>
      <c r="X521" s="201"/>
      <c r="Y521" s="519" t="s">
        <v>177</v>
      </c>
      <c r="Z521" s="519"/>
      <c r="AA521" s="520"/>
      <c r="AB521" s="7"/>
      <c r="AC521" s="10" t="s">
        <v>114</v>
      </c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10" t="s">
        <v>114</v>
      </c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20"/>
      <c r="BF521" s="29"/>
      <c r="BG521" s="7"/>
      <c r="BH521" s="7"/>
      <c r="BI521" s="7"/>
      <c r="BJ521" s="7"/>
      <c r="BK521" s="7"/>
      <c r="BL521" s="7"/>
      <c r="BM521" s="266"/>
    </row>
    <row r="522" spans="1:65" s="1" customFormat="1" x14ac:dyDescent="0.25">
      <c r="A522" s="543" t="s">
        <v>35</v>
      </c>
      <c r="B522" s="515"/>
      <c r="C522" s="516"/>
      <c r="D522" s="200">
        <v>70</v>
      </c>
      <c r="E522" s="177">
        <v>68</v>
      </c>
      <c r="F522" s="44"/>
      <c r="G522" s="38"/>
      <c r="H522" s="38"/>
      <c r="I522" s="47"/>
      <c r="J522" s="3"/>
      <c r="K522" s="7"/>
      <c r="L522" s="7"/>
      <c r="M522" s="7"/>
      <c r="N522" s="7"/>
      <c r="O522" s="7"/>
      <c r="P522" s="266"/>
      <c r="Q522" s="200">
        <v>70</v>
      </c>
      <c r="R522" s="177">
        <v>68</v>
      </c>
      <c r="S522" s="47"/>
      <c r="T522" s="400"/>
      <c r="U522" s="200"/>
      <c r="V522" s="200"/>
      <c r="W522" s="200"/>
      <c r="X522" s="200"/>
      <c r="Y522" s="515"/>
      <c r="Z522" s="515"/>
      <c r="AA522" s="516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20"/>
      <c r="BF522" s="29"/>
      <c r="BG522" s="7"/>
      <c r="BH522" s="7"/>
      <c r="BI522" s="7"/>
      <c r="BJ522" s="7"/>
      <c r="BK522" s="7"/>
      <c r="BL522" s="7"/>
      <c r="BM522" s="266"/>
    </row>
    <row r="523" spans="1:65" s="1" customFormat="1" x14ac:dyDescent="0.25">
      <c r="A523" s="543" t="s">
        <v>386</v>
      </c>
      <c r="B523" s="515"/>
      <c r="C523" s="516"/>
      <c r="D523" s="200">
        <v>38</v>
      </c>
      <c r="E523" s="177">
        <v>23</v>
      </c>
      <c r="F523" s="44"/>
      <c r="G523" s="38"/>
      <c r="H523" s="38"/>
      <c r="I523" s="47"/>
      <c r="J523" s="3"/>
      <c r="K523" s="7"/>
      <c r="L523" s="7"/>
      <c r="M523" s="7"/>
      <c r="N523" s="7"/>
      <c r="O523" s="7"/>
      <c r="P523" s="266"/>
      <c r="Q523" s="200">
        <v>38</v>
      </c>
      <c r="R523" s="177">
        <v>23</v>
      </c>
      <c r="S523" s="47"/>
      <c r="T523" s="403"/>
      <c r="U523" s="200"/>
      <c r="V523" s="200"/>
      <c r="W523" s="200"/>
      <c r="X523" s="200"/>
      <c r="Y523" s="515"/>
      <c r="Z523" s="515"/>
      <c r="AA523" s="516"/>
      <c r="AB523" s="7"/>
      <c r="AC523" s="7"/>
      <c r="AD523" s="7"/>
      <c r="AE523" s="10"/>
      <c r="AF523" s="10"/>
      <c r="AG523" s="7"/>
      <c r="AH523" s="7"/>
      <c r="AI523" s="10"/>
      <c r="AJ523" s="10"/>
      <c r="AK523" s="7"/>
      <c r="AL523" s="7"/>
      <c r="AM523" s="10"/>
      <c r="AN523" s="10"/>
      <c r="AO523" s="10"/>
      <c r="AP523" s="10"/>
      <c r="AQ523" s="7"/>
      <c r="AR523" s="7"/>
      <c r="AS523" s="7"/>
      <c r="AT523" s="10"/>
      <c r="AU523" s="10"/>
      <c r="AV523" s="7"/>
      <c r="AW523" s="7"/>
      <c r="AX523" s="10"/>
      <c r="AY523" s="10"/>
      <c r="AZ523" s="7"/>
      <c r="BA523" s="7"/>
      <c r="BB523" s="10"/>
      <c r="BC523" s="10"/>
      <c r="BD523" s="10"/>
      <c r="BE523" s="18"/>
      <c r="BF523" s="29"/>
      <c r="BG523" s="7"/>
      <c r="BH523" s="7"/>
      <c r="BI523" s="7"/>
      <c r="BJ523" s="7"/>
      <c r="BK523" s="7"/>
      <c r="BL523" s="7"/>
      <c r="BM523" s="266"/>
    </row>
    <row r="524" spans="1:65" s="1" customFormat="1" x14ac:dyDescent="0.25">
      <c r="A524" s="543" t="s">
        <v>6</v>
      </c>
      <c r="B524" s="515"/>
      <c r="C524" s="516"/>
      <c r="D524" s="200">
        <v>8</v>
      </c>
      <c r="E524" s="177">
        <v>8</v>
      </c>
      <c r="F524" s="44"/>
      <c r="G524" s="38"/>
      <c r="H524" s="38"/>
      <c r="I524" s="47"/>
      <c r="J524" s="3"/>
      <c r="K524" s="7"/>
      <c r="L524" s="7"/>
      <c r="M524" s="7"/>
      <c r="N524" s="7"/>
      <c r="O524" s="7"/>
      <c r="P524" s="266"/>
      <c r="Q524" s="200">
        <v>8</v>
      </c>
      <c r="R524" s="177">
        <v>8</v>
      </c>
      <c r="S524" s="200"/>
      <c r="T524" s="403"/>
      <c r="U524" s="200"/>
      <c r="V524" s="200"/>
      <c r="W524" s="200"/>
      <c r="X524" s="200"/>
      <c r="Y524" s="515"/>
      <c r="Z524" s="515"/>
      <c r="AA524" s="516"/>
      <c r="AB524" s="7"/>
      <c r="AC524" s="7"/>
      <c r="AD524" s="7"/>
      <c r="AE524" s="10"/>
      <c r="AF524" s="10"/>
      <c r="AG524" s="7"/>
      <c r="AH524" s="7"/>
      <c r="AI524" s="10"/>
      <c r="AJ524" s="10"/>
      <c r="AK524" s="7"/>
      <c r="AL524" s="7"/>
      <c r="AM524" s="10"/>
      <c r="AN524" s="10"/>
      <c r="AO524" s="10"/>
      <c r="AP524" s="10"/>
      <c r="AQ524" s="7"/>
      <c r="AR524" s="7"/>
      <c r="AS524" s="7"/>
      <c r="AT524" s="10"/>
      <c r="AU524" s="10"/>
      <c r="AV524" s="7"/>
      <c r="AW524" s="7"/>
      <c r="AX524" s="10"/>
      <c r="AY524" s="10"/>
      <c r="AZ524" s="7"/>
      <c r="BA524" s="7"/>
      <c r="BB524" s="10"/>
      <c r="BC524" s="10"/>
      <c r="BD524" s="10"/>
      <c r="BE524" s="18"/>
      <c r="BF524" s="29"/>
      <c r="BG524" s="7"/>
      <c r="BH524" s="7"/>
      <c r="BI524" s="7"/>
      <c r="BJ524" s="7"/>
      <c r="BK524" s="7"/>
      <c r="BL524" s="7"/>
      <c r="BM524" s="266"/>
    </row>
    <row r="525" spans="1:65" s="1" customFormat="1" x14ac:dyDescent="0.25">
      <c r="A525" s="543" t="s">
        <v>34</v>
      </c>
      <c r="B525" s="515"/>
      <c r="C525" s="516"/>
      <c r="D525" s="200" t="s">
        <v>387</v>
      </c>
      <c r="E525" s="177">
        <v>10</v>
      </c>
      <c r="F525" s="44"/>
      <c r="G525" s="38"/>
      <c r="H525" s="38"/>
      <c r="I525" s="47"/>
      <c r="J525" s="3"/>
      <c r="K525" s="7"/>
      <c r="L525" s="7"/>
      <c r="M525" s="7"/>
      <c r="N525" s="7"/>
      <c r="O525" s="7"/>
      <c r="P525" s="266"/>
      <c r="Q525" s="200" t="s">
        <v>387</v>
      </c>
      <c r="R525" s="177">
        <v>10</v>
      </c>
      <c r="S525" s="47"/>
      <c r="T525" s="403"/>
      <c r="U525" s="200"/>
      <c r="V525" s="200"/>
      <c r="W525" s="200"/>
      <c r="X525" s="200"/>
      <c r="Y525" s="515"/>
      <c r="Z525" s="515"/>
      <c r="AA525" s="516"/>
      <c r="AB525" s="7"/>
      <c r="AC525" s="7"/>
      <c r="AD525" s="7"/>
      <c r="AE525" s="19"/>
      <c r="AF525" s="19"/>
      <c r="AG525" s="7"/>
      <c r="AH525" s="7"/>
      <c r="AI525" s="19"/>
      <c r="AJ525" s="19"/>
      <c r="AK525" s="7"/>
      <c r="AL525" s="7"/>
      <c r="AM525" s="19"/>
      <c r="AN525" s="19"/>
      <c r="AO525" s="19"/>
      <c r="AP525" s="19"/>
      <c r="AQ525" s="7"/>
      <c r="AR525" s="7"/>
      <c r="AS525" s="7"/>
      <c r="AT525" s="19"/>
      <c r="AU525" s="19"/>
      <c r="AV525" s="7"/>
      <c r="AW525" s="7"/>
      <c r="AX525" s="19"/>
      <c r="AY525" s="19"/>
      <c r="AZ525" s="7"/>
      <c r="BA525" s="7"/>
      <c r="BB525" s="19"/>
      <c r="BC525" s="19"/>
      <c r="BD525" s="19"/>
      <c r="BE525" s="475"/>
      <c r="BF525" s="29"/>
      <c r="BG525" s="7"/>
      <c r="BH525" s="7"/>
      <c r="BI525" s="7"/>
      <c r="BJ525" s="7"/>
      <c r="BK525" s="7"/>
      <c r="BL525" s="7"/>
      <c r="BM525" s="266"/>
    </row>
    <row r="526" spans="1:65" s="1" customFormat="1" x14ac:dyDescent="0.25">
      <c r="A526" s="543" t="s">
        <v>28</v>
      </c>
      <c r="B526" s="515"/>
      <c r="C526" s="516"/>
      <c r="D526" s="200">
        <v>4</v>
      </c>
      <c r="E526" s="177">
        <v>4</v>
      </c>
      <c r="F526" s="44"/>
      <c r="G526" s="38"/>
      <c r="H526" s="38"/>
      <c r="I526" s="47"/>
      <c r="J526" s="3"/>
      <c r="K526" s="7"/>
      <c r="L526" s="7"/>
      <c r="M526" s="7"/>
      <c r="N526" s="7"/>
      <c r="O526" s="7"/>
      <c r="P526" s="266"/>
      <c r="Q526" s="200">
        <v>4</v>
      </c>
      <c r="R526" s="177">
        <v>4</v>
      </c>
      <c r="S526" s="8"/>
      <c r="T526" s="403"/>
      <c r="U526" s="200"/>
      <c r="V526" s="200"/>
      <c r="W526" s="200"/>
      <c r="X526" s="200"/>
      <c r="Y526" s="515"/>
      <c r="Z526" s="515"/>
      <c r="AA526" s="516"/>
      <c r="AB526" s="7"/>
      <c r="AC526" s="7"/>
      <c r="AD526" s="7"/>
      <c r="AE526" s="19"/>
      <c r="AF526" s="19"/>
      <c r="AG526" s="7"/>
      <c r="AH526" s="7"/>
      <c r="AI526" s="19"/>
      <c r="AJ526" s="19"/>
      <c r="AK526" s="7"/>
      <c r="AL526" s="7"/>
      <c r="AM526" s="19"/>
      <c r="AN526" s="19"/>
      <c r="AO526" s="19"/>
      <c r="AP526" s="19"/>
      <c r="AQ526" s="7"/>
      <c r="AR526" s="7"/>
      <c r="AS526" s="7"/>
      <c r="AT526" s="19"/>
      <c r="AU526" s="19"/>
      <c r="AV526" s="7"/>
      <c r="AW526" s="7"/>
      <c r="AX526" s="19"/>
      <c r="AY526" s="19"/>
      <c r="AZ526" s="7"/>
      <c r="BA526" s="7"/>
      <c r="BB526" s="19"/>
      <c r="BC526" s="19"/>
      <c r="BD526" s="19"/>
      <c r="BE526" s="475"/>
      <c r="BF526" s="29"/>
      <c r="BG526" s="7"/>
      <c r="BH526" s="7"/>
      <c r="BI526" s="7"/>
      <c r="BJ526" s="7"/>
      <c r="BK526" s="7"/>
      <c r="BL526" s="7"/>
      <c r="BM526" s="266"/>
    </row>
    <row r="527" spans="1:65" s="1" customFormat="1" x14ac:dyDescent="0.25">
      <c r="A527" s="543" t="s">
        <v>31</v>
      </c>
      <c r="B527" s="515"/>
      <c r="C527" s="516"/>
      <c r="D527" s="200">
        <v>4</v>
      </c>
      <c r="E527" s="177">
        <v>4</v>
      </c>
      <c r="F527" s="44"/>
      <c r="G527" s="38"/>
      <c r="H527" s="38"/>
      <c r="I527" s="47"/>
      <c r="J527" s="3"/>
      <c r="K527" s="7"/>
      <c r="L527" s="7"/>
      <c r="M527" s="7"/>
      <c r="N527" s="7"/>
      <c r="O527" s="7"/>
      <c r="P527" s="266"/>
      <c r="Q527" s="200">
        <v>4</v>
      </c>
      <c r="R527" s="177">
        <v>4</v>
      </c>
      <c r="S527" s="47"/>
      <c r="T527" s="403"/>
      <c r="U527" s="200"/>
      <c r="V527" s="200"/>
      <c r="W527" s="200"/>
      <c r="X527" s="200"/>
      <c r="Y527" s="515"/>
      <c r="Z527" s="515"/>
      <c r="AA527" s="516"/>
      <c r="AB527" s="7"/>
      <c r="AC527" s="7"/>
      <c r="AD527" s="7"/>
      <c r="AE527" s="10"/>
      <c r="AF527" s="10"/>
      <c r="AG527" s="7"/>
      <c r="AH527" s="7"/>
      <c r="AI527" s="10"/>
      <c r="AJ527" s="10"/>
      <c r="AK527" s="7"/>
      <c r="AL527" s="7"/>
      <c r="AM527" s="10"/>
      <c r="AN527" s="10"/>
      <c r="AO527" s="10"/>
      <c r="AP527" s="10"/>
      <c r="AQ527" s="7"/>
      <c r="AR527" s="7"/>
      <c r="AS527" s="7"/>
      <c r="AT527" s="10"/>
      <c r="AU527" s="10"/>
      <c r="AV527" s="7"/>
      <c r="AW527" s="7"/>
      <c r="AX527" s="10"/>
      <c r="AY527" s="10"/>
      <c r="AZ527" s="7"/>
      <c r="BA527" s="7"/>
      <c r="BB527" s="10"/>
      <c r="BC527" s="10"/>
      <c r="BD527" s="10"/>
      <c r="BE527" s="18"/>
      <c r="BF527" s="29"/>
      <c r="BG527" s="7"/>
      <c r="BH527" s="7"/>
      <c r="BI527" s="7"/>
      <c r="BJ527" s="7"/>
      <c r="BK527" s="7"/>
      <c r="BL527" s="7"/>
      <c r="BM527" s="266"/>
    </row>
    <row r="528" spans="1:65" s="1" customFormat="1" x14ac:dyDescent="0.25">
      <c r="A528" s="543" t="s">
        <v>345</v>
      </c>
      <c r="B528" s="515"/>
      <c r="C528" s="516"/>
      <c r="D528" s="200">
        <v>4</v>
      </c>
      <c r="E528" s="177">
        <v>4</v>
      </c>
      <c r="F528" s="44"/>
      <c r="G528" s="38"/>
      <c r="H528" s="38"/>
      <c r="I528" s="47"/>
      <c r="J528" s="3"/>
      <c r="K528" s="7"/>
      <c r="L528" s="7"/>
      <c r="M528" s="7"/>
      <c r="N528" s="7"/>
      <c r="O528" s="7"/>
      <c r="P528" s="266"/>
      <c r="Q528" s="200">
        <v>4</v>
      </c>
      <c r="R528" s="177">
        <v>4</v>
      </c>
      <c r="S528" s="47"/>
      <c r="T528" s="403"/>
      <c r="U528" s="200"/>
      <c r="V528" s="200"/>
      <c r="W528" s="200"/>
      <c r="X528" s="200"/>
      <c r="Y528" s="515"/>
      <c r="Z528" s="515"/>
      <c r="AA528" s="516"/>
      <c r="AB528" s="7"/>
      <c r="AC528" s="7"/>
      <c r="AD528" s="7"/>
      <c r="AE528" s="10"/>
      <c r="AF528" s="10"/>
      <c r="AG528" s="7"/>
      <c r="AH528" s="7"/>
      <c r="AI528" s="10"/>
      <c r="AJ528" s="10"/>
      <c r="AK528" s="7"/>
      <c r="AL528" s="7"/>
      <c r="AM528" s="10"/>
      <c r="AN528" s="10"/>
      <c r="AO528" s="10"/>
      <c r="AP528" s="10"/>
      <c r="AQ528" s="7"/>
      <c r="AR528" s="7"/>
      <c r="AS528" s="7"/>
      <c r="AT528" s="10"/>
      <c r="AU528" s="10"/>
      <c r="AV528" s="7"/>
      <c r="AW528" s="7"/>
      <c r="AX528" s="10"/>
      <c r="AY528" s="10"/>
      <c r="AZ528" s="7"/>
      <c r="BA528" s="7"/>
      <c r="BB528" s="10"/>
      <c r="BC528" s="10"/>
      <c r="BD528" s="10"/>
      <c r="BE528" s="18"/>
      <c r="BF528" s="29"/>
      <c r="BG528" s="7"/>
      <c r="BH528" s="7"/>
      <c r="BI528" s="7"/>
      <c r="BJ528" s="7"/>
      <c r="BK528" s="7"/>
      <c r="BL528" s="7"/>
      <c r="BM528" s="266"/>
    </row>
    <row r="529" spans="1:65" s="1" customFormat="1" x14ac:dyDescent="0.25">
      <c r="A529" s="543"/>
      <c r="B529" s="515"/>
      <c r="C529" s="516"/>
      <c r="D529" s="200"/>
      <c r="E529" s="177"/>
      <c r="F529" s="50">
        <v>15.31</v>
      </c>
      <c r="G529" s="51">
        <v>11.29</v>
      </c>
      <c r="H529" s="51">
        <v>22.89</v>
      </c>
      <c r="I529" s="49">
        <v>254.44</v>
      </c>
      <c r="J529" s="9">
        <v>0.04</v>
      </c>
      <c r="K529" s="10">
        <v>0.19</v>
      </c>
      <c r="L529" s="10">
        <v>66</v>
      </c>
      <c r="M529" s="10">
        <v>193.1</v>
      </c>
      <c r="N529" s="10">
        <v>188.2</v>
      </c>
      <c r="O529" s="10">
        <v>22.4</v>
      </c>
      <c r="P529" s="214">
        <v>0.62</v>
      </c>
      <c r="Q529" s="200"/>
      <c r="R529" s="177"/>
      <c r="S529" s="50">
        <v>15.31</v>
      </c>
      <c r="T529" s="51">
        <v>11.29</v>
      </c>
      <c r="U529" s="51">
        <v>22.89</v>
      </c>
      <c r="V529" s="49">
        <v>254.44</v>
      </c>
      <c r="W529" s="201"/>
      <c r="X529" s="201"/>
      <c r="Y529" s="515"/>
      <c r="Z529" s="515"/>
      <c r="AA529" s="516"/>
      <c r="AB529" s="7"/>
      <c r="AC529" s="7"/>
      <c r="AD529" s="7"/>
      <c r="AE529" s="4"/>
      <c r="AF529" s="4"/>
      <c r="AG529" s="7"/>
      <c r="AH529" s="7"/>
      <c r="AI529" s="4"/>
      <c r="AJ529" s="4"/>
      <c r="AK529" s="7"/>
      <c r="AL529" s="7"/>
      <c r="AM529" s="4"/>
      <c r="AN529" s="4"/>
      <c r="AO529" s="4"/>
      <c r="AP529" s="4"/>
      <c r="AQ529" s="7"/>
      <c r="AR529" s="7"/>
      <c r="AS529" s="7"/>
      <c r="AT529" s="4"/>
      <c r="AU529" s="4"/>
      <c r="AV529" s="7"/>
      <c r="AW529" s="7"/>
      <c r="AX529" s="4"/>
      <c r="AY529" s="4"/>
      <c r="AZ529" s="7"/>
      <c r="BA529" s="7"/>
      <c r="BB529" s="4"/>
      <c r="BC529" s="4"/>
      <c r="BD529" s="4"/>
      <c r="BE529" s="214">
        <v>0.04</v>
      </c>
      <c r="BF529" s="10">
        <v>0.19</v>
      </c>
      <c r="BG529" s="10">
        <v>66</v>
      </c>
      <c r="BH529" s="10">
        <v>193.1</v>
      </c>
      <c r="BI529" s="10">
        <v>188.2</v>
      </c>
      <c r="BJ529" s="10">
        <v>22.4</v>
      </c>
      <c r="BK529" s="10">
        <v>0.62</v>
      </c>
      <c r="BL529" s="10">
        <v>22.4</v>
      </c>
      <c r="BM529" s="214">
        <v>0.62</v>
      </c>
    </row>
    <row r="530" spans="1:65" s="1" customFormat="1" x14ac:dyDescent="0.25">
      <c r="A530" s="521" t="s">
        <v>92</v>
      </c>
      <c r="B530" s="522"/>
      <c r="C530" s="523"/>
      <c r="D530" s="7">
        <v>20</v>
      </c>
      <c r="E530" s="214">
        <v>20</v>
      </c>
      <c r="F530" s="9">
        <v>0.56000000000000005</v>
      </c>
      <c r="G530" s="10">
        <v>3</v>
      </c>
      <c r="H530" s="18">
        <v>0.64</v>
      </c>
      <c r="I530" s="10">
        <v>41.2</v>
      </c>
      <c r="J530" s="9">
        <v>8.0000000000000002E-3</v>
      </c>
      <c r="K530" s="10">
        <v>0.1</v>
      </c>
      <c r="L530" s="10">
        <v>9</v>
      </c>
      <c r="M530" s="10">
        <v>39.700000000000003</v>
      </c>
      <c r="N530" s="10">
        <v>15.3</v>
      </c>
      <c r="O530" s="10">
        <v>2.8</v>
      </c>
      <c r="P530" s="214">
        <v>0.06</v>
      </c>
      <c r="Q530" s="7">
        <v>20</v>
      </c>
      <c r="R530" s="214">
        <v>20</v>
      </c>
      <c r="S530" s="9">
        <v>0.56000000000000005</v>
      </c>
      <c r="T530" s="10">
        <v>3</v>
      </c>
      <c r="U530" s="18">
        <v>0.64</v>
      </c>
      <c r="V530" s="10">
        <v>41.2</v>
      </c>
      <c r="W530" s="10"/>
      <c r="X530" s="10"/>
      <c r="Y530" s="515"/>
      <c r="Z530" s="515"/>
      <c r="AA530" s="516"/>
      <c r="AB530" s="7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7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9">
        <v>8.0000000000000002E-3</v>
      </c>
      <c r="BF530" s="10">
        <v>0.1</v>
      </c>
      <c r="BG530" s="10">
        <v>9</v>
      </c>
      <c r="BH530" s="10">
        <v>39.700000000000003</v>
      </c>
      <c r="BI530" s="10">
        <v>15.3</v>
      </c>
      <c r="BJ530" s="10">
        <v>2.8</v>
      </c>
      <c r="BK530" s="214">
        <v>0.06</v>
      </c>
      <c r="BL530" s="10">
        <v>2.8</v>
      </c>
      <c r="BM530" s="214">
        <v>0.06</v>
      </c>
    </row>
    <row r="531" spans="1:65" ht="15.75" hidden="1" customHeight="1" x14ac:dyDescent="0.3">
      <c r="A531" s="506"/>
      <c r="B531" s="506"/>
      <c r="C531" s="506"/>
      <c r="D531" s="200"/>
      <c r="E531" s="177"/>
      <c r="F531" s="44"/>
      <c r="G531" s="38"/>
      <c r="H531" s="38"/>
      <c r="I531" s="45"/>
      <c r="J531" s="200"/>
      <c r="K531" s="200"/>
      <c r="L531" s="200"/>
      <c r="M531" s="200"/>
      <c r="N531" s="200"/>
      <c r="O531" s="200"/>
      <c r="P531" s="381"/>
      <c r="Q531" s="200"/>
      <c r="R531" s="177"/>
      <c r="S531" s="200"/>
      <c r="T531" s="200"/>
      <c r="U531" s="200"/>
      <c r="V531" s="200"/>
      <c r="W531" s="200"/>
      <c r="X531" s="200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F531" s="471"/>
      <c r="BG531" s="200"/>
      <c r="BH531" s="200"/>
      <c r="BI531" s="200"/>
      <c r="BJ531" s="200"/>
      <c r="BK531" s="200"/>
      <c r="BL531" s="200"/>
      <c r="BM531" s="200"/>
    </row>
    <row r="532" spans="1:65" ht="15.75" hidden="1" customHeight="1" x14ac:dyDescent="0.3">
      <c r="A532" s="506"/>
      <c r="B532" s="506"/>
      <c r="C532" s="506"/>
      <c r="D532" s="200"/>
      <c r="E532" s="180"/>
      <c r="F532" s="44"/>
      <c r="G532" s="38"/>
      <c r="H532" s="38"/>
      <c r="I532" s="45"/>
      <c r="J532" s="200"/>
      <c r="K532" s="200"/>
      <c r="L532" s="200"/>
      <c r="M532" s="200"/>
      <c r="N532" s="200"/>
      <c r="O532" s="200"/>
      <c r="P532" s="381"/>
      <c r="Q532" s="200"/>
      <c r="R532" s="180"/>
      <c r="S532" s="201"/>
      <c r="T532" s="201"/>
      <c r="U532" s="200"/>
      <c r="V532" s="200"/>
      <c r="W532" s="200"/>
      <c r="X532" s="200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F532" s="471"/>
      <c r="BG532" s="200"/>
      <c r="BH532" s="200"/>
      <c r="BI532" s="200"/>
      <c r="BJ532" s="200"/>
      <c r="BK532" s="200"/>
      <c r="BL532" s="200"/>
      <c r="BM532" s="200"/>
    </row>
    <row r="533" spans="1:65" ht="15.75" hidden="1" customHeight="1" x14ac:dyDescent="0.3">
      <c r="A533" s="527"/>
      <c r="B533" s="527"/>
      <c r="C533" s="527"/>
      <c r="D533" s="200"/>
      <c r="E533" s="177"/>
      <c r="F533" s="44"/>
      <c r="G533" s="38"/>
      <c r="H533" s="38"/>
      <c r="I533" s="45"/>
      <c r="J533" s="200"/>
      <c r="K533" s="200"/>
      <c r="L533" s="200"/>
      <c r="M533" s="200"/>
      <c r="N533" s="200"/>
      <c r="O533" s="200"/>
      <c r="P533" s="381"/>
      <c r="Q533" s="200"/>
      <c r="R533" s="177"/>
      <c r="S533" s="200"/>
      <c r="T533" s="200"/>
      <c r="U533" s="200"/>
      <c r="V533" s="200"/>
      <c r="W533" s="200"/>
      <c r="X533" s="200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F533" s="471"/>
      <c r="BG533" s="200"/>
      <c r="BH533" s="200"/>
      <c r="BI533" s="200"/>
      <c r="BJ533" s="200"/>
      <c r="BK533" s="200"/>
      <c r="BL533" s="200"/>
      <c r="BM533" s="200"/>
    </row>
    <row r="534" spans="1:65" ht="15.75" hidden="1" customHeight="1" x14ac:dyDescent="0.3">
      <c r="A534" s="527"/>
      <c r="B534" s="527"/>
      <c r="C534" s="527"/>
      <c r="D534" s="206"/>
      <c r="E534" s="297"/>
      <c r="F534" s="88"/>
      <c r="G534" s="89"/>
      <c r="H534" s="89"/>
      <c r="I534" s="109"/>
      <c r="J534" s="206"/>
      <c r="K534" s="206"/>
      <c r="L534" s="206"/>
      <c r="M534" s="206"/>
      <c r="N534" s="206"/>
      <c r="O534" s="206"/>
      <c r="P534" s="416"/>
      <c r="Q534" s="206"/>
      <c r="R534" s="297"/>
      <c r="S534" s="206"/>
      <c r="T534" s="206"/>
      <c r="U534" s="206"/>
      <c r="V534" s="206"/>
      <c r="W534" s="206"/>
      <c r="X534" s="206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F534" s="471"/>
      <c r="BG534" s="206"/>
      <c r="BH534" s="206"/>
      <c r="BI534" s="206"/>
      <c r="BJ534" s="206"/>
      <c r="BK534" s="206"/>
      <c r="BL534" s="206"/>
      <c r="BM534" s="206"/>
    </row>
    <row r="535" spans="1:65" ht="15.75" hidden="1" customHeight="1" x14ac:dyDescent="0.3">
      <c r="A535" s="527"/>
      <c r="B535" s="527"/>
      <c r="C535" s="527"/>
      <c r="D535" s="206"/>
      <c r="E535" s="297"/>
      <c r="F535" s="88"/>
      <c r="G535" s="89"/>
      <c r="H535" s="89"/>
      <c r="I535" s="109"/>
      <c r="J535" s="206"/>
      <c r="K535" s="206"/>
      <c r="L535" s="206"/>
      <c r="M535" s="206"/>
      <c r="N535" s="206"/>
      <c r="O535" s="206"/>
      <c r="P535" s="416"/>
      <c r="Q535" s="206"/>
      <c r="R535" s="297"/>
      <c r="S535" s="206"/>
      <c r="T535" s="206"/>
      <c r="U535" s="206"/>
      <c r="V535" s="206"/>
      <c r="W535" s="206"/>
      <c r="X535" s="206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F535" s="471"/>
      <c r="BG535" s="206"/>
      <c r="BH535" s="206"/>
      <c r="BI535" s="206"/>
      <c r="BJ535" s="206"/>
      <c r="BK535" s="206"/>
      <c r="BL535" s="206"/>
      <c r="BM535" s="206"/>
    </row>
    <row r="536" spans="1:65" ht="15.75" hidden="1" customHeight="1" x14ac:dyDescent="0.3">
      <c r="A536" s="527"/>
      <c r="B536" s="527"/>
      <c r="C536" s="527"/>
      <c r="D536" s="206"/>
      <c r="E536" s="297"/>
      <c r="F536" s="88"/>
      <c r="G536" s="89"/>
      <c r="H536" s="89"/>
      <c r="I536" s="109"/>
      <c r="J536" s="206"/>
      <c r="K536" s="206"/>
      <c r="L536" s="206"/>
      <c r="M536" s="206"/>
      <c r="N536" s="206"/>
      <c r="O536" s="206"/>
      <c r="P536" s="416"/>
      <c r="Q536" s="206"/>
      <c r="R536" s="297"/>
      <c r="S536" s="206"/>
      <c r="T536" s="206"/>
      <c r="U536" s="206"/>
      <c r="V536" s="206"/>
      <c r="W536" s="206"/>
      <c r="X536" s="206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F536" s="471"/>
      <c r="BG536" s="206"/>
      <c r="BH536" s="206"/>
      <c r="BI536" s="206"/>
      <c r="BJ536" s="206"/>
      <c r="BK536" s="206"/>
      <c r="BL536" s="206"/>
      <c r="BM536" s="206"/>
    </row>
    <row r="537" spans="1:65" ht="15.75" hidden="1" customHeight="1" x14ac:dyDescent="0.3">
      <c r="A537" s="527"/>
      <c r="B537" s="527"/>
      <c r="C537" s="527"/>
      <c r="D537" s="419"/>
      <c r="E537" s="297"/>
      <c r="F537" s="123"/>
      <c r="G537" s="124"/>
      <c r="H537" s="124"/>
      <c r="I537" s="125"/>
      <c r="J537" s="209"/>
      <c r="K537" s="209"/>
      <c r="L537" s="209"/>
      <c r="M537" s="209"/>
      <c r="N537" s="209"/>
      <c r="O537" s="209"/>
      <c r="P537" s="417"/>
      <c r="Q537" s="419"/>
      <c r="R537" s="297"/>
      <c r="S537" s="206"/>
      <c r="T537" s="206"/>
      <c r="U537" s="206"/>
      <c r="V537" s="206"/>
      <c r="W537" s="206"/>
      <c r="X537" s="206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F537" s="471"/>
      <c r="BG537" s="209"/>
      <c r="BH537" s="209"/>
      <c r="BI537" s="209"/>
      <c r="BJ537" s="209"/>
      <c r="BK537" s="209"/>
      <c r="BL537" s="209"/>
      <c r="BM537" s="209"/>
    </row>
    <row r="538" spans="1:65" ht="15.75" hidden="1" customHeight="1" x14ac:dyDescent="0.3">
      <c r="A538" s="527"/>
      <c r="B538" s="527"/>
      <c r="C538" s="527"/>
      <c r="D538" s="206"/>
      <c r="E538" s="297"/>
      <c r="F538" s="88"/>
      <c r="G538" s="89"/>
      <c r="H538" s="89"/>
      <c r="I538" s="109"/>
      <c r="J538" s="206"/>
      <c r="K538" s="206"/>
      <c r="L538" s="206"/>
      <c r="M538" s="206"/>
      <c r="N538" s="206"/>
      <c r="O538" s="206"/>
      <c r="P538" s="416"/>
      <c r="Q538" s="206"/>
      <c r="R538" s="297"/>
      <c r="S538" s="206"/>
      <c r="T538" s="206"/>
      <c r="U538" s="206"/>
      <c r="V538" s="206"/>
      <c r="W538" s="206"/>
      <c r="X538" s="206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F538" s="471"/>
      <c r="BG538" s="206"/>
      <c r="BH538" s="206"/>
      <c r="BI538" s="206"/>
      <c r="BJ538" s="206"/>
      <c r="BK538" s="206"/>
      <c r="BL538" s="206"/>
      <c r="BM538" s="206"/>
    </row>
    <row r="539" spans="1:65" ht="15.75" hidden="1" customHeight="1" x14ac:dyDescent="0.3">
      <c r="A539" s="507"/>
      <c r="B539" s="507"/>
      <c r="C539" s="507"/>
      <c r="D539" s="200"/>
      <c r="E539" s="177"/>
      <c r="F539" s="44"/>
      <c r="G539" s="38"/>
      <c r="H539" s="38"/>
      <c r="I539" s="45"/>
      <c r="J539" s="200"/>
      <c r="K539" s="200"/>
      <c r="L539" s="200"/>
      <c r="M539" s="200"/>
      <c r="N539" s="200"/>
      <c r="O539" s="200"/>
      <c r="P539" s="381"/>
      <c r="Q539" s="200"/>
      <c r="R539" s="177"/>
      <c r="S539" s="200"/>
      <c r="T539" s="200"/>
      <c r="U539" s="200"/>
      <c r="V539" s="200"/>
      <c r="W539" s="200"/>
      <c r="X539" s="200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F539" s="471"/>
      <c r="BG539" s="200"/>
      <c r="BH539" s="200"/>
      <c r="BI539" s="200"/>
      <c r="BJ539" s="200"/>
      <c r="BK539" s="200"/>
      <c r="BL539" s="200"/>
      <c r="BM539" s="200"/>
    </row>
    <row r="540" spans="1:65" ht="15.75" hidden="1" customHeight="1" x14ac:dyDescent="0.3">
      <c r="A540" s="503"/>
      <c r="B540" s="503"/>
      <c r="C540" s="503"/>
      <c r="D540" s="200"/>
      <c r="E540" s="177"/>
      <c r="F540" s="44"/>
      <c r="G540" s="38"/>
      <c r="H540" s="38"/>
      <c r="I540" s="45"/>
      <c r="J540" s="200"/>
      <c r="K540" s="200"/>
      <c r="L540" s="200"/>
      <c r="M540" s="200"/>
      <c r="N540" s="200"/>
      <c r="O540" s="200"/>
      <c r="P540" s="381"/>
      <c r="Q540" s="200"/>
      <c r="R540" s="177"/>
      <c r="S540" s="200"/>
      <c r="T540" s="200"/>
      <c r="U540" s="200"/>
      <c r="V540" s="200"/>
      <c r="W540" s="200"/>
      <c r="X540" s="200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F540" s="471"/>
      <c r="BG540" s="200"/>
      <c r="BH540" s="200"/>
      <c r="BI540" s="200"/>
      <c r="BJ540" s="200"/>
      <c r="BK540" s="200"/>
      <c r="BL540" s="200"/>
      <c r="BM540" s="200"/>
    </row>
    <row r="541" spans="1:65" ht="15.75" hidden="1" customHeight="1" x14ac:dyDescent="0.3">
      <c r="A541" s="507"/>
      <c r="B541" s="507"/>
      <c r="C541" s="507"/>
      <c r="D541" s="200"/>
      <c r="E541" s="177"/>
      <c r="F541" s="44"/>
      <c r="G541" s="38"/>
      <c r="H541" s="38"/>
      <c r="I541" s="45"/>
      <c r="J541" s="200"/>
      <c r="K541" s="200"/>
      <c r="L541" s="200"/>
      <c r="M541" s="200"/>
      <c r="N541" s="200"/>
      <c r="O541" s="200"/>
      <c r="P541" s="381"/>
      <c r="Q541" s="200"/>
      <c r="R541" s="177"/>
      <c r="S541" s="200"/>
      <c r="T541" s="200"/>
      <c r="U541" s="200"/>
      <c r="V541" s="200"/>
      <c r="W541" s="200"/>
      <c r="X541" s="200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F541" s="471"/>
      <c r="BG541" s="200"/>
      <c r="BH541" s="200"/>
      <c r="BI541" s="200"/>
      <c r="BJ541" s="200"/>
      <c r="BK541" s="200"/>
      <c r="BL541" s="200"/>
      <c r="BM541" s="200"/>
    </row>
    <row r="542" spans="1:65" ht="12.75" hidden="1" customHeight="1" x14ac:dyDescent="0.3">
      <c r="A542" s="507"/>
      <c r="B542" s="507"/>
      <c r="C542" s="507"/>
      <c r="D542" s="200"/>
      <c r="E542" s="177"/>
      <c r="F542" s="50"/>
      <c r="G542" s="51"/>
      <c r="H542" s="51"/>
      <c r="I542" s="52"/>
      <c r="J542" s="201"/>
      <c r="K542" s="201"/>
      <c r="L542" s="201"/>
      <c r="M542" s="201"/>
      <c r="N542" s="201"/>
      <c r="O542" s="201"/>
      <c r="P542" s="380"/>
      <c r="Q542" s="200"/>
      <c r="R542" s="177"/>
      <c r="S542" s="200"/>
      <c r="T542" s="200"/>
      <c r="U542" s="201"/>
      <c r="V542" s="201"/>
      <c r="W542" s="201"/>
      <c r="X542" s="201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F542" s="471"/>
      <c r="BG542" s="201"/>
      <c r="BH542" s="201"/>
      <c r="BI542" s="201"/>
      <c r="BJ542" s="201"/>
      <c r="BK542" s="201"/>
      <c r="BL542" s="201"/>
      <c r="BM542" s="201"/>
    </row>
    <row r="543" spans="1:65" ht="15.75" hidden="1" customHeight="1" x14ac:dyDescent="0.3">
      <c r="A543" s="507"/>
      <c r="B543" s="507"/>
      <c r="C543" s="507"/>
      <c r="D543" s="200"/>
      <c r="E543" s="177"/>
      <c r="F543" s="44"/>
      <c r="G543" s="38"/>
      <c r="H543" s="38"/>
      <c r="I543" s="45"/>
      <c r="J543" s="200"/>
      <c r="K543" s="200"/>
      <c r="L543" s="200"/>
      <c r="M543" s="200"/>
      <c r="N543" s="200"/>
      <c r="O543" s="200"/>
      <c r="P543" s="381"/>
      <c r="Q543" s="200"/>
      <c r="R543" s="177"/>
      <c r="S543" s="200"/>
      <c r="T543" s="200"/>
      <c r="U543" s="200"/>
      <c r="V543" s="200"/>
      <c r="W543" s="200"/>
      <c r="X543" s="200"/>
      <c r="Y543" s="511"/>
      <c r="Z543" s="511"/>
      <c r="AA543" s="511"/>
      <c r="AB543" s="38"/>
      <c r="AC543" s="51"/>
      <c r="AD543" s="38"/>
      <c r="AE543" s="51"/>
      <c r="AF543" s="51"/>
      <c r="AG543" s="38"/>
      <c r="AH543" s="38"/>
      <c r="AI543" s="51"/>
      <c r="AJ543" s="51"/>
      <c r="AK543" s="38"/>
      <c r="AL543" s="38"/>
      <c r="AM543" s="51"/>
      <c r="AN543" s="51"/>
      <c r="AO543" s="51"/>
      <c r="AP543" s="51"/>
      <c r="AQ543" s="38"/>
      <c r="AR543" s="51"/>
      <c r="AS543" s="38"/>
      <c r="AT543" s="51"/>
      <c r="AU543" s="51"/>
      <c r="AV543" s="38"/>
      <c r="AW543" s="38"/>
      <c r="AX543" s="51"/>
      <c r="AY543" s="51"/>
      <c r="AZ543" s="38"/>
      <c r="BA543" s="38"/>
      <c r="BB543" s="51"/>
      <c r="BC543" s="51"/>
      <c r="BD543" s="51"/>
      <c r="BE543" s="52"/>
      <c r="BF543" s="471"/>
      <c r="BG543" s="200"/>
      <c r="BH543" s="200"/>
      <c r="BI543" s="200"/>
      <c r="BJ543" s="200"/>
      <c r="BK543" s="200"/>
      <c r="BL543" s="200"/>
      <c r="BM543" s="200"/>
    </row>
    <row r="544" spans="1:65" ht="20.100000000000001" hidden="1" customHeight="1" x14ac:dyDescent="0.3">
      <c r="A544" s="507"/>
      <c r="B544" s="507"/>
      <c r="C544" s="507"/>
      <c r="D544" s="200"/>
      <c r="E544" s="180"/>
      <c r="F544" s="50"/>
      <c r="G544" s="51"/>
      <c r="H544" s="51"/>
      <c r="I544" s="52"/>
      <c r="J544" s="201"/>
      <c r="K544" s="201"/>
      <c r="L544" s="201"/>
      <c r="M544" s="201"/>
      <c r="N544" s="201"/>
      <c r="O544" s="201"/>
      <c r="P544" s="380"/>
      <c r="Q544" s="200"/>
      <c r="R544" s="180"/>
      <c r="S544" s="201"/>
      <c r="T544" s="201"/>
      <c r="U544" s="201"/>
      <c r="V544" s="201"/>
      <c r="W544" s="201"/>
      <c r="X544" s="201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F544" s="471"/>
      <c r="BG544" s="201"/>
      <c r="BH544" s="201"/>
      <c r="BI544" s="201"/>
      <c r="BJ544" s="201"/>
      <c r="BK544" s="201"/>
      <c r="BL544" s="201"/>
      <c r="BM544" s="201"/>
    </row>
    <row r="545" spans="1:68" ht="14.85" hidden="1" customHeight="1" x14ac:dyDescent="0.3">
      <c r="A545" s="507"/>
      <c r="B545" s="507"/>
      <c r="C545" s="507"/>
      <c r="D545" s="200"/>
      <c r="E545" s="177"/>
      <c r="F545" s="44"/>
      <c r="G545" s="38"/>
      <c r="H545" s="38"/>
      <c r="I545" s="45"/>
      <c r="J545" s="200"/>
      <c r="K545" s="200"/>
      <c r="L545" s="200"/>
      <c r="M545" s="200"/>
      <c r="N545" s="200"/>
      <c r="O545" s="200"/>
      <c r="P545" s="381"/>
      <c r="Q545" s="200"/>
      <c r="R545" s="177"/>
      <c r="S545" s="200"/>
      <c r="T545" s="200"/>
      <c r="U545" s="200"/>
      <c r="V545" s="200"/>
      <c r="W545" s="200"/>
      <c r="X545" s="200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F545" s="471"/>
      <c r="BG545" s="200"/>
      <c r="BH545" s="200"/>
      <c r="BI545" s="200"/>
      <c r="BJ545" s="200"/>
      <c r="BK545" s="200"/>
      <c r="BL545" s="200"/>
      <c r="BM545" s="200"/>
    </row>
    <row r="546" spans="1:68" ht="18.600000000000001" hidden="1" customHeight="1" x14ac:dyDescent="0.3">
      <c r="A546" s="507"/>
      <c r="B546" s="507"/>
      <c r="C546" s="507"/>
      <c r="D546" s="200"/>
      <c r="E546" s="177"/>
      <c r="F546" s="44"/>
      <c r="G546" s="38"/>
      <c r="H546" s="38"/>
      <c r="I546" s="45"/>
      <c r="J546" s="200"/>
      <c r="K546" s="200"/>
      <c r="L546" s="200"/>
      <c r="M546" s="200"/>
      <c r="N546" s="200"/>
      <c r="O546" s="200"/>
      <c r="P546" s="381"/>
      <c r="Q546" s="200"/>
      <c r="R546" s="177"/>
      <c r="S546" s="200"/>
      <c r="T546" s="200"/>
      <c r="U546" s="200"/>
      <c r="V546" s="200"/>
      <c r="W546" s="200"/>
      <c r="X546" s="200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F546" s="471"/>
      <c r="BG546" s="200"/>
      <c r="BH546" s="200"/>
      <c r="BI546" s="200"/>
      <c r="BJ546" s="200"/>
      <c r="BK546" s="200"/>
      <c r="BL546" s="200"/>
      <c r="BM546" s="200"/>
    </row>
    <row r="547" spans="1:68" ht="15.75" hidden="1" customHeight="1" x14ac:dyDescent="0.3">
      <c r="A547" s="512"/>
      <c r="B547" s="512"/>
      <c r="C547" s="512"/>
      <c r="D547" s="420"/>
      <c r="E547" s="177"/>
      <c r="F547" s="44"/>
      <c r="G547" s="38"/>
      <c r="H547" s="38"/>
      <c r="I547" s="45"/>
      <c r="J547" s="200"/>
      <c r="K547" s="200"/>
      <c r="L547" s="200"/>
      <c r="M547" s="200"/>
      <c r="N547" s="200"/>
      <c r="O547" s="200"/>
      <c r="P547" s="381"/>
      <c r="Q547" s="420"/>
      <c r="R547" s="177"/>
      <c r="S547" s="200"/>
      <c r="T547" s="200"/>
      <c r="U547" s="200"/>
      <c r="V547" s="200"/>
      <c r="W547" s="200"/>
      <c r="X547" s="200"/>
      <c r="Y547" s="513"/>
      <c r="Z547" s="513"/>
      <c r="AA547" s="513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45"/>
      <c r="BF547" s="471"/>
      <c r="BG547" s="200"/>
      <c r="BH547" s="200"/>
      <c r="BI547" s="200"/>
      <c r="BJ547" s="200"/>
      <c r="BK547" s="200"/>
      <c r="BL547" s="200"/>
      <c r="BM547" s="200"/>
    </row>
    <row r="548" spans="1:68" ht="15.75" hidden="1" customHeight="1" x14ac:dyDescent="0.3">
      <c r="A548" s="512"/>
      <c r="B548" s="512"/>
      <c r="C548" s="512"/>
      <c r="D548" s="200"/>
      <c r="E548" s="180"/>
      <c r="F548" s="50"/>
      <c r="G548" s="51"/>
      <c r="H548" s="51"/>
      <c r="I548" s="52"/>
      <c r="J548" s="201"/>
      <c r="K548" s="201"/>
      <c r="L548" s="201"/>
      <c r="M548" s="201"/>
      <c r="N548" s="201"/>
      <c r="O548" s="201"/>
      <c r="P548" s="380"/>
      <c r="Q548" s="200"/>
      <c r="R548" s="180"/>
      <c r="S548" s="201"/>
      <c r="T548" s="201"/>
      <c r="U548" s="201"/>
      <c r="V548" s="201"/>
      <c r="W548" s="201"/>
      <c r="X548" s="201"/>
      <c r="Y548" s="513"/>
      <c r="Z548" s="513"/>
      <c r="AA548" s="513"/>
      <c r="AB548" s="38"/>
      <c r="AC548" s="38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2"/>
      <c r="BF548" s="471"/>
      <c r="BG548" s="201"/>
      <c r="BH548" s="201"/>
      <c r="BI548" s="201"/>
      <c r="BJ548" s="201"/>
      <c r="BK548" s="201"/>
      <c r="BL548" s="201"/>
      <c r="BM548" s="201"/>
    </row>
    <row r="549" spans="1:68" ht="15.75" hidden="1" customHeight="1" x14ac:dyDescent="0.3">
      <c r="A549" s="465"/>
      <c r="B549" s="467"/>
      <c r="C549" s="467"/>
      <c r="D549" s="200"/>
      <c r="E549" s="180"/>
      <c r="F549" s="50"/>
      <c r="G549" s="51"/>
      <c r="H549" s="51"/>
      <c r="I549" s="213"/>
      <c r="J549" s="178"/>
      <c r="K549" s="179"/>
      <c r="L549" s="179"/>
      <c r="M549" s="179"/>
      <c r="N549" s="179"/>
      <c r="O549" s="179"/>
      <c r="P549" s="180"/>
      <c r="Q549" s="200"/>
      <c r="R549" s="180"/>
      <c r="S549" s="201"/>
      <c r="T549" s="201"/>
      <c r="U549" s="201"/>
      <c r="V549" s="201"/>
      <c r="W549" s="201"/>
      <c r="X549" s="201"/>
      <c r="Y549" s="178"/>
      <c r="Z549" s="179"/>
      <c r="AA549" s="179"/>
      <c r="AB549" s="179"/>
      <c r="AC549" s="179"/>
      <c r="AD549" s="179"/>
      <c r="AE549" s="180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2"/>
      <c r="BF549" s="471"/>
      <c r="BG549" s="201"/>
      <c r="BH549" s="201"/>
      <c r="BI549" s="201"/>
      <c r="BJ549" s="201"/>
      <c r="BK549" s="201"/>
      <c r="BL549" s="179"/>
      <c r="BM549" s="180"/>
    </row>
    <row r="550" spans="1:68" ht="12.75" hidden="1" customHeight="1" x14ac:dyDescent="0.3">
      <c r="A550" s="512"/>
      <c r="B550" s="512"/>
      <c r="C550" s="512"/>
      <c r="D550" s="201"/>
      <c r="E550" s="180"/>
      <c r="F550" s="149"/>
      <c r="G550" s="150"/>
      <c r="H550" s="151"/>
      <c r="I550" s="211"/>
      <c r="J550" s="267"/>
      <c r="K550" s="268"/>
      <c r="L550" s="268"/>
      <c r="M550" s="268"/>
      <c r="N550" s="268"/>
      <c r="O550" s="268"/>
      <c r="P550" s="269"/>
      <c r="Q550" s="201"/>
      <c r="R550" s="180"/>
      <c r="S550" s="201"/>
      <c r="T550" s="201"/>
      <c r="U550" s="201"/>
      <c r="V550" s="201"/>
      <c r="W550" s="201"/>
      <c r="X550" s="201"/>
      <c r="Y550" s="513"/>
      <c r="Z550" s="513"/>
      <c r="AA550" s="513"/>
      <c r="AB550" s="38"/>
      <c r="AC550" s="38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2"/>
      <c r="BF550" s="471"/>
      <c r="BG550" s="211"/>
      <c r="BH550" s="211"/>
      <c r="BI550" s="211"/>
      <c r="BJ550" s="211"/>
      <c r="BK550" s="211"/>
      <c r="BL550" s="268"/>
      <c r="BM550" s="269"/>
    </row>
    <row r="551" spans="1:68" ht="12.75" hidden="1" customHeight="1" x14ac:dyDescent="0.3">
      <c r="A551" s="512"/>
      <c r="B551" s="512"/>
      <c r="C551" s="512"/>
      <c r="D551" s="201"/>
      <c r="E551" s="180"/>
      <c r="F551" s="149"/>
      <c r="G551" s="150"/>
      <c r="H551" s="150"/>
      <c r="I551" s="151"/>
      <c r="J551" s="211"/>
      <c r="K551" s="211"/>
      <c r="L551" s="211"/>
      <c r="M551" s="211"/>
      <c r="N551" s="211"/>
      <c r="O551" s="211"/>
      <c r="P551" s="423"/>
      <c r="Q551" s="201"/>
      <c r="R551" s="180"/>
      <c r="S551" s="201"/>
      <c r="T551" s="201"/>
      <c r="U551" s="201"/>
      <c r="V551" s="201"/>
      <c r="W551" s="201"/>
      <c r="X551" s="201"/>
      <c r="Y551" s="513"/>
      <c r="Z551" s="513"/>
      <c r="AA551" s="513"/>
      <c r="AB551" s="38"/>
      <c r="AC551" s="38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2"/>
      <c r="BF551" s="471"/>
      <c r="BG551" s="211"/>
      <c r="BH551" s="211"/>
      <c r="BI551" s="211"/>
      <c r="BJ551" s="211"/>
      <c r="BK551" s="211"/>
      <c r="BL551" s="211"/>
      <c r="BM551" s="211"/>
    </row>
    <row r="552" spans="1:68" ht="15.75" customHeight="1" x14ac:dyDescent="0.25">
      <c r="A552" s="504" t="s">
        <v>153</v>
      </c>
      <c r="B552" s="504"/>
      <c r="C552" s="504"/>
      <c r="D552" s="200"/>
      <c r="E552" s="180">
        <v>180</v>
      </c>
      <c r="F552" s="44"/>
      <c r="G552" s="38"/>
      <c r="H552" s="38"/>
      <c r="I552" s="45"/>
      <c r="J552" s="200"/>
      <c r="K552" s="200"/>
      <c r="L552" s="200"/>
      <c r="M552" s="200"/>
      <c r="N552" s="200"/>
      <c r="O552" s="200"/>
      <c r="P552" s="381"/>
      <c r="Q552" s="200"/>
      <c r="R552" s="180">
        <v>180</v>
      </c>
      <c r="S552" s="201"/>
      <c r="T552" s="201"/>
      <c r="U552" s="206"/>
      <c r="V552" s="206"/>
      <c r="W552" s="201"/>
      <c r="X552" s="201"/>
      <c r="Y552" s="511"/>
      <c r="Z552" s="511"/>
      <c r="AA552" s="511"/>
      <c r="AB552" s="38"/>
      <c r="AC552" s="51"/>
      <c r="AD552" s="89"/>
      <c r="AE552" s="51"/>
      <c r="AF552" s="51"/>
      <c r="AG552" s="89"/>
      <c r="AH552" s="89"/>
      <c r="AI552" s="51"/>
      <c r="AJ552" s="51"/>
      <c r="AK552" s="89"/>
      <c r="AL552" s="89"/>
      <c r="AM552" s="51"/>
      <c r="AN552" s="51"/>
      <c r="AO552" s="51"/>
      <c r="AP552" s="51"/>
      <c r="AQ552" s="38"/>
      <c r="AR552" s="51"/>
      <c r="AS552" s="89"/>
      <c r="AT552" s="51"/>
      <c r="AU552" s="51"/>
      <c r="AV552" s="89"/>
      <c r="AW552" s="89"/>
      <c r="AX552" s="51"/>
      <c r="AY552" s="51"/>
      <c r="AZ552" s="89"/>
      <c r="BA552" s="89"/>
      <c r="BB552" s="51"/>
      <c r="BC552" s="51"/>
      <c r="BD552" s="51"/>
      <c r="BE552" s="52"/>
      <c r="BF552" s="471"/>
      <c r="BG552" s="200"/>
      <c r="BH552" s="200"/>
      <c r="BI552" s="200"/>
      <c r="BJ552" s="200"/>
      <c r="BK552" s="200"/>
      <c r="BL552" s="200"/>
      <c r="BM552" s="200"/>
    </row>
    <row r="553" spans="1:68" ht="15.75" customHeight="1" x14ac:dyDescent="0.25">
      <c r="A553" s="512" t="s">
        <v>9</v>
      </c>
      <c r="B553" s="512"/>
      <c r="C553" s="512"/>
      <c r="D553" s="200">
        <v>0.03</v>
      </c>
      <c r="E553" s="177">
        <v>0.03</v>
      </c>
      <c r="F553" s="44"/>
      <c r="G553" s="38"/>
      <c r="H553" s="38"/>
      <c r="I553" s="45"/>
      <c r="J553" s="200"/>
      <c r="K553" s="200"/>
      <c r="L553" s="200"/>
      <c r="M553" s="200"/>
      <c r="N553" s="200"/>
      <c r="O553" s="200"/>
      <c r="P553" s="381"/>
      <c r="Q553" s="200">
        <v>0.03</v>
      </c>
      <c r="R553" s="177">
        <v>0.03</v>
      </c>
      <c r="S553" s="47"/>
      <c r="T553" s="403"/>
      <c r="U553" s="206"/>
      <c r="V553" s="206"/>
      <c r="W553" s="202"/>
      <c r="X553" s="202"/>
      <c r="Y553" s="513"/>
      <c r="Z553" s="513"/>
      <c r="AA553" s="513"/>
      <c r="AB553" s="38"/>
      <c r="AC553" s="38"/>
      <c r="AD553" s="89"/>
      <c r="AE553" s="57"/>
      <c r="AF553" s="57"/>
      <c r="AG553" s="89"/>
      <c r="AH553" s="89"/>
      <c r="AI553" s="57"/>
      <c r="AJ553" s="57"/>
      <c r="AK553" s="89"/>
      <c r="AL553" s="89"/>
      <c r="AM553" s="57"/>
      <c r="AN553" s="57"/>
      <c r="AO553" s="57"/>
      <c r="AP553" s="57"/>
      <c r="AQ553" s="38"/>
      <c r="AR553" s="38"/>
      <c r="AS553" s="89"/>
      <c r="AT553" s="57"/>
      <c r="AU553" s="57"/>
      <c r="AV553" s="89"/>
      <c r="AW553" s="89"/>
      <c r="AX553" s="57"/>
      <c r="AY553" s="57"/>
      <c r="AZ553" s="89"/>
      <c r="BA553" s="89"/>
      <c r="BB553" s="57"/>
      <c r="BC553" s="57"/>
      <c r="BD553" s="57"/>
      <c r="BE553" s="58"/>
      <c r="BF553" s="471"/>
      <c r="BG553" s="200"/>
      <c r="BH553" s="200"/>
      <c r="BI553" s="200"/>
      <c r="BJ553" s="200"/>
      <c r="BK553" s="200"/>
      <c r="BL553" s="200"/>
      <c r="BM553" s="200"/>
    </row>
    <row r="554" spans="1:68" ht="18" customHeight="1" x14ac:dyDescent="0.25">
      <c r="A554" s="512" t="s">
        <v>6</v>
      </c>
      <c r="B554" s="512"/>
      <c r="C554" s="512"/>
      <c r="D554" s="200">
        <v>10</v>
      </c>
      <c r="E554" s="177">
        <v>10</v>
      </c>
      <c r="F554" s="50"/>
      <c r="G554" s="51"/>
      <c r="H554" s="51"/>
      <c r="I554" s="52"/>
      <c r="J554" s="201"/>
      <c r="K554" s="201"/>
      <c r="L554" s="201"/>
      <c r="M554" s="201"/>
      <c r="N554" s="201"/>
      <c r="O554" s="201"/>
      <c r="P554" s="380"/>
      <c r="Q554" s="200">
        <v>10</v>
      </c>
      <c r="R554" s="177">
        <v>10</v>
      </c>
      <c r="S554" s="200"/>
      <c r="T554" s="403"/>
      <c r="U554" s="201"/>
      <c r="V554" s="201"/>
      <c r="W554" s="202"/>
      <c r="X554" s="202"/>
      <c r="Y554" s="513"/>
      <c r="Z554" s="513"/>
      <c r="AA554" s="513"/>
      <c r="AB554" s="38"/>
      <c r="AC554" s="38"/>
      <c r="AD554" s="51"/>
      <c r="AE554" s="57"/>
      <c r="AF554" s="57"/>
      <c r="AG554" s="51"/>
      <c r="AH554" s="51"/>
      <c r="AI554" s="57"/>
      <c r="AJ554" s="57"/>
      <c r="AK554" s="51"/>
      <c r="AL554" s="51"/>
      <c r="AM554" s="57"/>
      <c r="AN554" s="57"/>
      <c r="AO554" s="57"/>
      <c r="AP554" s="57"/>
      <c r="AQ554" s="38"/>
      <c r="AR554" s="38"/>
      <c r="AS554" s="51"/>
      <c r="AT554" s="57"/>
      <c r="AU554" s="57"/>
      <c r="AV554" s="51"/>
      <c r="AW554" s="51"/>
      <c r="AX554" s="57"/>
      <c r="AY554" s="57"/>
      <c r="AZ554" s="51"/>
      <c r="BA554" s="51"/>
      <c r="BB554" s="57"/>
      <c r="BC554" s="57"/>
      <c r="BD554" s="57"/>
      <c r="BE554" s="58"/>
      <c r="BF554" s="471"/>
      <c r="BG554" s="201"/>
      <c r="BH554" s="201"/>
      <c r="BI554" s="201"/>
      <c r="BJ554" s="201"/>
      <c r="BK554" s="201"/>
      <c r="BL554" s="201"/>
      <c r="BM554" s="201"/>
    </row>
    <row r="555" spans="1:68" ht="15.75" customHeight="1" x14ac:dyDescent="0.25">
      <c r="A555" s="504"/>
      <c r="B555" s="504"/>
      <c r="C555" s="504"/>
      <c r="D555" s="54"/>
      <c r="E555" s="47"/>
      <c r="F555" s="50">
        <v>0.04</v>
      </c>
      <c r="G555" s="51">
        <v>0.01</v>
      </c>
      <c r="H555" s="51">
        <v>6.99</v>
      </c>
      <c r="I555" s="213">
        <v>28</v>
      </c>
      <c r="J555" s="178"/>
      <c r="K555" s="179"/>
      <c r="L555" s="179"/>
      <c r="M555" s="179">
        <v>8</v>
      </c>
      <c r="N555" s="179">
        <v>1.6</v>
      </c>
      <c r="O555" s="179">
        <v>0.9</v>
      </c>
      <c r="P555" s="180">
        <v>0.19</v>
      </c>
      <c r="Q555" s="200"/>
      <c r="R555" s="177"/>
      <c r="S555" s="50">
        <v>0.04</v>
      </c>
      <c r="T555" s="51">
        <v>0.01</v>
      </c>
      <c r="U555" s="51">
        <v>6.99</v>
      </c>
      <c r="V555" s="213">
        <v>28</v>
      </c>
      <c r="W555" s="201"/>
      <c r="X555" s="201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F555" s="471"/>
      <c r="BG555" s="201"/>
      <c r="BH555" s="179">
        <v>8</v>
      </c>
      <c r="BI555" s="179">
        <v>1.6</v>
      </c>
      <c r="BJ555" s="179">
        <v>0.9</v>
      </c>
      <c r="BK555" s="180">
        <v>0.19</v>
      </c>
      <c r="BL555" s="179">
        <v>1.3</v>
      </c>
      <c r="BM555" s="180">
        <v>0.28000000000000003</v>
      </c>
      <c r="BN555" s="179"/>
      <c r="BO555" s="179"/>
      <c r="BP555" s="180"/>
    </row>
    <row r="556" spans="1:68" s="77" customFormat="1" ht="15.75" customHeight="1" x14ac:dyDescent="0.25">
      <c r="A556" s="517" t="s">
        <v>352</v>
      </c>
      <c r="B556" s="517"/>
      <c r="C556" s="517"/>
      <c r="D556" s="61"/>
      <c r="E556" s="62">
        <f>SUM(E521+E530+E552)</f>
        <v>300</v>
      </c>
      <c r="F556" s="113">
        <f>SUM(F529:F555)</f>
        <v>15.91</v>
      </c>
      <c r="G556" s="113">
        <f t="shared" ref="G556:P556" si="101">SUM(G529:G555)</f>
        <v>14.299999999999999</v>
      </c>
      <c r="H556" s="113">
        <f t="shared" si="101"/>
        <v>30.520000000000003</v>
      </c>
      <c r="I556" s="113">
        <f t="shared" si="101"/>
        <v>323.64</v>
      </c>
      <c r="J556" s="113">
        <f t="shared" si="101"/>
        <v>4.8000000000000001E-2</v>
      </c>
      <c r="K556" s="113">
        <f t="shared" si="101"/>
        <v>0.29000000000000004</v>
      </c>
      <c r="L556" s="113">
        <f t="shared" si="101"/>
        <v>75</v>
      </c>
      <c r="M556" s="113">
        <f t="shared" si="101"/>
        <v>240.8</v>
      </c>
      <c r="N556" s="113">
        <f t="shared" si="101"/>
        <v>205.1</v>
      </c>
      <c r="O556" s="113">
        <f t="shared" si="101"/>
        <v>26.099999999999998</v>
      </c>
      <c r="P556" s="113">
        <f t="shared" si="101"/>
        <v>0.86999999999999988</v>
      </c>
      <c r="Q556" s="192"/>
      <c r="R556" s="62">
        <f>SUM(R521+R530+R552)</f>
        <v>300</v>
      </c>
      <c r="S556" s="113">
        <f t="shared" ref="S556:BK556" si="102">SUM(S529:S555)</f>
        <v>15.91</v>
      </c>
      <c r="T556" s="113">
        <f t="shared" si="102"/>
        <v>14.299999999999999</v>
      </c>
      <c r="U556" s="113">
        <f t="shared" si="102"/>
        <v>30.520000000000003</v>
      </c>
      <c r="V556" s="113">
        <f t="shared" si="102"/>
        <v>323.64</v>
      </c>
      <c r="W556" s="113">
        <f t="shared" si="102"/>
        <v>0</v>
      </c>
      <c r="X556" s="113">
        <f t="shared" si="102"/>
        <v>0</v>
      </c>
      <c r="Y556" s="113">
        <f t="shared" si="102"/>
        <v>0</v>
      </c>
      <c r="Z556" s="113">
        <f t="shared" si="102"/>
        <v>0</v>
      </c>
      <c r="AA556" s="113">
        <f t="shared" si="102"/>
        <v>0</v>
      </c>
      <c r="AB556" s="113">
        <f t="shared" si="102"/>
        <v>0</v>
      </c>
      <c r="AC556" s="113">
        <f t="shared" si="102"/>
        <v>0</v>
      </c>
      <c r="AD556" s="113">
        <f t="shared" si="102"/>
        <v>0</v>
      </c>
      <c r="AE556" s="113">
        <f t="shared" si="102"/>
        <v>0</v>
      </c>
      <c r="AF556" s="113">
        <f t="shared" si="102"/>
        <v>0</v>
      </c>
      <c r="AG556" s="113">
        <f t="shared" si="102"/>
        <v>0</v>
      </c>
      <c r="AH556" s="113">
        <f t="shared" si="102"/>
        <v>0</v>
      </c>
      <c r="AI556" s="113">
        <f t="shared" si="102"/>
        <v>0</v>
      </c>
      <c r="AJ556" s="113">
        <f t="shared" si="102"/>
        <v>0</v>
      </c>
      <c r="AK556" s="113">
        <f t="shared" si="102"/>
        <v>0</v>
      </c>
      <c r="AL556" s="113">
        <f t="shared" si="102"/>
        <v>0</v>
      </c>
      <c r="AM556" s="113">
        <f t="shared" si="102"/>
        <v>0</v>
      </c>
      <c r="AN556" s="113">
        <f t="shared" si="102"/>
        <v>0</v>
      </c>
      <c r="AO556" s="113">
        <f t="shared" si="102"/>
        <v>0</v>
      </c>
      <c r="AP556" s="113">
        <f t="shared" si="102"/>
        <v>0</v>
      </c>
      <c r="AQ556" s="113">
        <f t="shared" si="102"/>
        <v>0</v>
      </c>
      <c r="AR556" s="113">
        <f t="shared" si="102"/>
        <v>0</v>
      </c>
      <c r="AS556" s="113">
        <f t="shared" si="102"/>
        <v>0</v>
      </c>
      <c r="AT556" s="113">
        <f t="shared" si="102"/>
        <v>0</v>
      </c>
      <c r="AU556" s="113">
        <f t="shared" si="102"/>
        <v>0</v>
      </c>
      <c r="AV556" s="113">
        <f t="shared" si="102"/>
        <v>0</v>
      </c>
      <c r="AW556" s="113">
        <f t="shared" si="102"/>
        <v>0</v>
      </c>
      <c r="AX556" s="113">
        <f t="shared" si="102"/>
        <v>0</v>
      </c>
      <c r="AY556" s="113">
        <f t="shared" si="102"/>
        <v>0</v>
      </c>
      <c r="AZ556" s="113">
        <f t="shared" si="102"/>
        <v>0</v>
      </c>
      <c r="BA556" s="113">
        <f t="shared" si="102"/>
        <v>0</v>
      </c>
      <c r="BB556" s="113">
        <f t="shared" si="102"/>
        <v>0</v>
      </c>
      <c r="BC556" s="113">
        <f t="shared" si="102"/>
        <v>0</v>
      </c>
      <c r="BD556" s="113">
        <f t="shared" si="102"/>
        <v>0</v>
      </c>
      <c r="BE556" s="113">
        <f t="shared" si="102"/>
        <v>4.8000000000000001E-2</v>
      </c>
      <c r="BF556" s="113">
        <f t="shared" si="102"/>
        <v>0.29000000000000004</v>
      </c>
      <c r="BG556" s="113">
        <f t="shared" si="102"/>
        <v>75</v>
      </c>
      <c r="BH556" s="113">
        <f t="shared" si="102"/>
        <v>240.8</v>
      </c>
      <c r="BI556" s="113">
        <f t="shared" si="102"/>
        <v>205.1</v>
      </c>
      <c r="BJ556" s="113">
        <f t="shared" si="102"/>
        <v>26.099999999999998</v>
      </c>
      <c r="BK556" s="113">
        <f t="shared" si="102"/>
        <v>0.86999999999999988</v>
      </c>
    </row>
    <row r="557" spans="1:68" s="81" customFormat="1" ht="15.75" customHeight="1" x14ac:dyDescent="0.25">
      <c r="A557" s="541" t="s">
        <v>189</v>
      </c>
      <c r="B557" s="541"/>
      <c r="C557" s="541"/>
      <c r="D557" s="79"/>
      <c r="E557" s="78">
        <f>SUM(E467+E499+E519+E556)</f>
        <v>1530</v>
      </c>
      <c r="F557" s="78">
        <f t="shared" ref="F557:Q557" si="103">SUM(F467+F499+F519+F556)</f>
        <v>54.64</v>
      </c>
      <c r="G557" s="78">
        <f t="shared" si="103"/>
        <v>57.61</v>
      </c>
      <c r="H557" s="78">
        <f t="shared" si="103"/>
        <v>206.88</v>
      </c>
      <c r="I557" s="78">
        <f t="shared" si="103"/>
        <v>1636.5899999999997</v>
      </c>
      <c r="J557" s="78">
        <f t="shared" si="103"/>
        <v>0.61499999999999999</v>
      </c>
      <c r="K557" s="78">
        <f t="shared" si="103"/>
        <v>47.09</v>
      </c>
      <c r="L557" s="78">
        <f t="shared" si="103"/>
        <v>221.95</v>
      </c>
      <c r="M557" s="78">
        <f t="shared" si="103"/>
        <v>741.58</v>
      </c>
      <c r="N557" s="78">
        <f t="shared" si="103"/>
        <v>842.35</v>
      </c>
      <c r="O557" s="78">
        <f t="shared" si="103"/>
        <v>190.23</v>
      </c>
      <c r="P557" s="78">
        <f t="shared" si="103"/>
        <v>10.36</v>
      </c>
      <c r="Q557" s="78">
        <f t="shared" si="103"/>
        <v>0</v>
      </c>
      <c r="R557" s="78">
        <f t="shared" ref="R557:BK557" si="104">SUM(R467+R499+R519+R556)</f>
        <v>1845</v>
      </c>
      <c r="S557" s="78">
        <f t="shared" si="104"/>
        <v>62.2</v>
      </c>
      <c r="T557" s="78">
        <f t="shared" si="104"/>
        <v>65.8</v>
      </c>
      <c r="U557" s="78">
        <f t="shared" si="104"/>
        <v>239.03000000000003</v>
      </c>
      <c r="V557" s="78">
        <f t="shared" si="104"/>
        <v>1878.9099999999999</v>
      </c>
      <c r="W557" s="78" t="e">
        <f t="shared" si="104"/>
        <v>#VALUE!</v>
      </c>
      <c r="X557" s="78">
        <f t="shared" si="104"/>
        <v>0</v>
      </c>
      <c r="Y557" s="78">
        <f t="shared" si="104"/>
        <v>0</v>
      </c>
      <c r="Z557" s="78">
        <f t="shared" si="104"/>
        <v>661</v>
      </c>
      <c r="AA557" s="78">
        <f t="shared" si="104"/>
        <v>999.4</v>
      </c>
      <c r="AB557" s="78">
        <f t="shared" si="104"/>
        <v>727.30000000000007</v>
      </c>
      <c r="AC557" s="78">
        <f t="shared" si="104"/>
        <v>1298.8499999999999</v>
      </c>
      <c r="AD557" s="78">
        <f t="shared" si="104"/>
        <v>525.25</v>
      </c>
      <c r="AE557" s="78">
        <f t="shared" si="104"/>
        <v>137.04999999999998</v>
      </c>
      <c r="AF557" s="78">
        <f t="shared" si="104"/>
        <v>562.80000000000007</v>
      </c>
      <c r="AG557" s="78">
        <f t="shared" si="104"/>
        <v>7.2439999999999998</v>
      </c>
      <c r="AH557" s="78">
        <f t="shared" si="104"/>
        <v>137.94999999999999</v>
      </c>
      <c r="AI557" s="78">
        <f t="shared" si="104"/>
        <v>2462.4</v>
      </c>
      <c r="AJ557" s="78">
        <f t="shared" si="104"/>
        <v>2.8109999999999999</v>
      </c>
      <c r="AK557" s="78">
        <f t="shared" si="104"/>
        <v>0.3105</v>
      </c>
      <c r="AL557" s="78">
        <f t="shared" si="104"/>
        <v>0.60699999999999998</v>
      </c>
      <c r="AM557" s="78">
        <f t="shared" si="104"/>
        <v>4.7629999999999999</v>
      </c>
      <c r="AN557" s="78">
        <f t="shared" si="104"/>
        <v>24.71</v>
      </c>
      <c r="AO557" s="78">
        <f t="shared" si="104"/>
        <v>783.8</v>
      </c>
      <c r="AP557" s="78">
        <f t="shared" si="104"/>
        <v>1184</v>
      </c>
      <c r="AQ557" s="78">
        <f t="shared" si="104"/>
        <v>915.6</v>
      </c>
      <c r="AR557" s="78">
        <f t="shared" si="104"/>
        <v>1678.6</v>
      </c>
      <c r="AS557" s="78">
        <f t="shared" si="104"/>
        <v>539.45000000000005</v>
      </c>
      <c r="AT557" s="78">
        <f t="shared" si="104"/>
        <v>244.21</v>
      </c>
      <c r="AU557" s="78">
        <f t="shared" si="104"/>
        <v>627.11999999999989</v>
      </c>
      <c r="AV557" s="78">
        <f t="shared" si="104"/>
        <v>26.570999999999998</v>
      </c>
      <c r="AW557" s="78">
        <f t="shared" si="104"/>
        <v>155.6</v>
      </c>
      <c r="AX557" s="78">
        <f t="shared" si="104"/>
        <v>3077</v>
      </c>
      <c r="AY557" s="78">
        <f t="shared" si="104"/>
        <v>4.0380000000000003</v>
      </c>
      <c r="AZ557" s="78">
        <f t="shared" si="104"/>
        <v>0.502</v>
      </c>
      <c r="BA557" s="78">
        <f t="shared" si="104"/>
        <v>0.72100000000000009</v>
      </c>
      <c r="BB557" s="78">
        <f t="shared" si="104"/>
        <v>7.411999999999999</v>
      </c>
      <c r="BC557" s="78">
        <f t="shared" si="104"/>
        <v>33.410000000000004</v>
      </c>
      <c r="BD557" s="78">
        <f t="shared" si="104"/>
        <v>0</v>
      </c>
      <c r="BE557" s="78">
        <f t="shared" si="104"/>
        <v>0.76700000000000013</v>
      </c>
      <c r="BF557" s="78">
        <f t="shared" si="104"/>
        <v>53.92</v>
      </c>
      <c r="BG557" s="78">
        <f t="shared" si="104"/>
        <v>230.86</v>
      </c>
      <c r="BH557" s="78">
        <f t="shared" si="104"/>
        <v>800.48</v>
      </c>
      <c r="BI557" s="78">
        <f t="shared" si="104"/>
        <v>920.45</v>
      </c>
      <c r="BJ557" s="78">
        <f t="shared" si="104"/>
        <v>211.52999999999997</v>
      </c>
      <c r="BK557" s="78">
        <f t="shared" si="104"/>
        <v>11.77</v>
      </c>
    </row>
    <row r="558" spans="1:68" ht="15.75" customHeight="1" x14ac:dyDescent="0.25">
      <c r="A558" s="542" t="s">
        <v>40</v>
      </c>
      <c r="B558" s="542"/>
      <c r="C558" s="542"/>
      <c r="D558" s="143"/>
      <c r="E558" s="66"/>
      <c r="F558" s="44"/>
      <c r="G558" s="38"/>
      <c r="H558" s="38"/>
      <c r="I558" s="45"/>
      <c r="J558" s="200"/>
      <c r="K558" s="200"/>
      <c r="L558" s="200"/>
      <c r="M558" s="200"/>
      <c r="N558" s="200"/>
      <c r="O558" s="200"/>
      <c r="P558" s="200"/>
      <c r="Q558" s="148"/>
      <c r="R558" s="144"/>
      <c r="S558" s="46"/>
      <c r="T558" s="36"/>
      <c r="U558" s="51"/>
      <c r="V558" s="49"/>
      <c r="W558" s="632" t="s">
        <v>40</v>
      </c>
      <c r="X558" s="632"/>
      <c r="Y558" s="632"/>
      <c r="Z558" s="145"/>
      <c r="AA558" s="145"/>
      <c r="AB558" s="36"/>
      <c r="AC558" s="51"/>
      <c r="AD558" s="51"/>
      <c r="AE558" s="36"/>
      <c r="AF558" s="36"/>
      <c r="AG558" s="51"/>
      <c r="AH558" s="51"/>
      <c r="AI558" s="36"/>
      <c r="AJ558" s="36"/>
      <c r="AK558" s="51"/>
      <c r="AL558" s="51"/>
      <c r="AM558" s="51"/>
      <c r="AN558" s="51"/>
      <c r="AO558" s="145"/>
      <c r="AP558" s="146"/>
      <c r="AQ558" s="36"/>
      <c r="AR558" s="51"/>
      <c r="AS558" s="51"/>
      <c r="AT558" s="36"/>
      <c r="AU558" s="36"/>
      <c r="AV558" s="51"/>
      <c r="AW558" s="51"/>
      <c r="AX558" s="36"/>
      <c r="AY558" s="36"/>
      <c r="AZ558" s="51"/>
      <c r="BA558" s="51"/>
      <c r="BB558" s="51"/>
      <c r="BC558" s="51"/>
      <c r="BE558" s="200"/>
      <c r="BF558" s="200"/>
      <c r="BG558" s="200"/>
      <c r="BH558" s="200"/>
      <c r="BI558" s="200"/>
      <c r="BJ558" s="200"/>
      <c r="BK558" s="200"/>
    </row>
    <row r="559" spans="1:68" ht="15.75" customHeight="1" x14ac:dyDescent="0.25">
      <c r="A559" s="533" t="s">
        <v>13</v>
      </c>
      <c r="B559" s="533"/>
      <c r="C559" s="533"/>
      <c r="D559" s="54"/>
      <c r="E559" s="47"/>
      <c r="F559" s="44"/>
      <c r="G559" s="38"/>
      <c r="H559" s="38"/>
      <c r="I559" s="45"/>
      <c r="J559" s="200"/>
      <c r="K559" s="200"/>
      <c r="L559" s="200"/>
      <c r="M559" s="200"/>
      <c r="N559" s="200"/>
      <c r="O559" s="200"/>
      <c r="P559" s="200"/>
      <c r="Q559" s="44"/>
      <c r="R559" s="47"/>
      <c r="S559" s="50"/>
      <c r="T559" s="51"/>
      <c r="U559" s="51"/>
      <c r="V559" s="49"/>
      <c r="W559" s="511" t="s">
        <v>13</v>
      </c>
      <c r="X559" s="511"/>
      <c r="Y559" s="511"/>
      <c r="Z559" s="38"/>
      <c r="AA559" s="38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38"/>
      <c r="AP559" s="38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E559" s="200"/>
      <c r="BF559" s="200"/>
      <c r="BG559" s="200"/>
      <c r="BH559" s="200"/>
      <c r="BI559" s="200"/>
      <c r="BJ559" s="200"/>
      <c r="BK559" s="200"/>
    </row>
    <row r="560" spans="1:68" ht="15.75" customHeight="1" x14ac:dyDescent="0.25">
      <c r="A560" s="504" t="s">
        <v>215</v>
      </c>
      <c r="B560" s="504"/>
      <c r="C560" s="504"/>
      <c r="D560" s="54" t="s">
        <v>86</v>
      </c>
      <c r="E560" s="49">
        <v>40</v>
      </c>
      <c r="F560" s="50">
        <v>5.08</v>
      </c>
      <c r="G560" s="51">
        <v>4.5999999999999996</v>
      </c>
      <c r="H560" s="51">
        <v>0.28000000000000003</v>
      </c>
      <c r="I560" s="213">
        <v>63</v>
      </c>
      <c r="J560" s="178"/>
      <c r="K560" s="179"/>
      <c r="L560" s="179"/>
      <c r="M560" s="179">
        <v>22</v>
      </c>
      <c r="N560" s="179">
        <v>86</v>
      </c>
      <c r="O560" s="179">
        <v>5</v>
      </c>
      <c r="P560" s="180">
        <v>1</v>
      </c>
      <c r="Q560" s="54" t="s">
        <v>86</v>
      </c>
      <c r="R560" s="49">
        <v>40</v>
      </c>
      <c r="S560" s="50">
        <v>5.08</v>
      </c>
      <c r="T560" s="51">
        <v>4.5999999999999996</v>
      </c>
      <c r="U560" s="51">
        <v>0.28000000000000003</v>
      </c>
      <c r="V560" s="49">
        <v>63</v>
      </c>
      <c r="W560" s="511" t="s">
        <v>87</v>
      </c>
      <c r="X560" s="511"/>
      <c r="Y560" s="511"/>
      <c r="Z560" s="38" t="s">
        <v>86</v>
      </c>
      <c r="AA560" s="51">
        <v>40</v>
      </c>
      <c r="AB560" s="51">
        <v>53.6</v>
      </c>
      <c r="AC560" s="51">
        <v>56</v>
      </c>
      <c r="AD560" s="51">
        <v>22</v>
      </c>
      <c r="AE560" s="51">
        <v>4.8</v>
      </c>
      <c r="AF560" s="51">
        <v>76.8</v>
      </c>
      <c r="AG560" s="51">
        <v>1</v>
      </c>
      <c r="AH560" s="51">
        <v>100</v>
      </c>
      <c r="AI560" s="51">
        <v>24</v>
      </c>
      <c r="AJ560" s="51">
        <v>0.24</v>
      </c>
      <c r="AK560" s="51">
        <v>0.03</v>
      </c>
      <c r="AL560" s="51">
        <v>0.18</v>
      </c>
      <c r="AM560" s="51">
        <v>0.08</v>
      </c>
      <c r="AN560" s="51"/>
      <c r="AO560" s="38" t="s">
        <v>86</v>
      </c>
      <c r="AP560" s="51">
        <v>40</v>
      </c>
      <c r="AQ560" s="51">
        <v>53.6</v>
      </c>
      <c r="AR560" s="51">
        <v>56</v>
      </c>
      <c r="AS560" s="51">
        <v>22</v>
      </c>
      <c r="AT560" s="51">
        <v>4.8</v>
      </c>
      <c r="AU560" s="51">
        <v>76.8</v>
      </c>
      <c r="AV560" s="51">
        <v>1</v>
      </c>
      <c r="AW560" s="51">
        <v>100</v>
      </c>
      <c r="AX560" s="51">
        <v>24</v>
      </c>
      <c r="AY560" s="51">
        <v>0.24</v>
      </c>
      <c r="AZ560" s="51">
        <v>0.03</v>
      </c>
      <c r="BA560" s="51">
        <v>0.18</v>
      </c>
      <c r="BB560" s="51">
        <v>0.08</v>
      </c>
      <c r="BC560" s="51"/>
      <c r="BE560" s="178"/>
      <c r="BF560" s="179"/>
      <c r="BG560" s="179"/>
      <c r="BH560" s="179">
        <v>22</v>
      </c>
      <c r="BI560" s="179">
        <v>86</v>
      </c>
      <c r="BJ560" s="179">
        <v>5</v>
      </c>
      <c r="BK560" s="180">
        <v>1</v>
      </c>
    </row>
    <row r="561" spans="1:66" ht="15.75" customHeight="1" x14ac:dyDescent="0.25">
      <c r="A561" s="504" t="s">
        <v>196</v>
      </c>
      <c r="B561" s="504"/>
      <c r="C561" s="504"/>
      <c r="D561" s="54">
        <v>42</v>
      </c>
      <c r="E561" s="49">
        <v>40</v>
      </c>
      <c r="F561" s="50">
        <v>0.32</v>
      </c>
      <c r="G561" s="51">
        <v>1.6</v>
      </c>
      <c r="H561" s="51">
        <v>1.72</v>
      </c>
      <c r="I561" s="213">
        <v>47</v>
      </c>
      <c r="J561" s="178"/>
      <c r="K561" s="179"/>
      <c r="L561" s="179"/>
      <c r="M561" s="179">
        <v>18</v>
      </c>
      <c r="N561" s="179">
        <v>30</v>
      </c>
      <c r="O561" s="179">
        <v>15</v>
      </c>
      <c r="P561" s="180">
        <v>2.5</v>
      </c>
      <c r="Q561" s="54">
        <v>63</v>
      </c>
      <c r="R561" s="49">
        <v>60</v>
      </c>
      <c r="S561" s="50">
        <v>0.6</v>
      </c>
      <c r="T561" s="51">
        <v>2.4</v>
      </c>
      <c r="U561" s="51">
        <v>2.58</v>
      </c>
      <c r="V561" s="49">
        <v>58</v>
      </c>
      <c r="W561" s="511" t="s">
        <v>196</v>
      </c>
      <c r="X561" s="511"/>
      <c r="Y561" s="511"/>
      <c r="Z561" s="38">
        <v>42</v>
      </c>
      <c r="AA561" s="51">
        <v>40</v>
      </c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38">
        <v>53</v>
      </c>
      <c r="AP561" s="51">
        <v>50</v>
      </c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E561" s="178"/>
      <c r="BF561" s="179"/>
      <c r="BG561" s="179"/>
      <c r="BH561" s="179">
        <v>21</v>
      </c>
      <c r="BI561" s="179">
        <v>34</v>
      </c>
      <c r="BJ561" s="179">
        <v>19</v>
      </c>
      <c r="BK561" s="180">
        <v>3.5</v>
      </c>
    </row>
    <row r="562" spans="1:66" ht="13.5" customHeight="1" x14ac:dyDescent="0.25">
      <c r="A562" s="504" t="s">
        <v>10</v>
      </c>
      <c r="B562" s="504"/>
      <c r="C562" s="504"/>
      <c r="D562" s="54">
        <v>25</v>
      </c>
      <c r="E562" s="49">
        <v>25</v>
      </c>
      <c r="F562" s="50">
        <v>1.58</v>
      </c>
      <c r="G562" s="51">
        <v>0.2</v>
      </c>
      <c r="H562" s="51">
        <v>9.66</v>
      </c>
      <c r="I562" s="213">
        <v>47</v>
      </c>
      <c r="J562" s="178">
        <v>4.4999999999999998E-2</v>
      </c>
      <c r="K562" s="179"/>
      <c r="L562" s="179"/>
      <c r="M562" s="179">
        <v>10</v>
      </c>
      <c r="N562" s="179">
        <v>46.8</v>
      </c>
      <c r="O562" s="179">
        <v>13.2</v>
      </c>
      <c r="P562" s="180">
        <v>1.07</v>
      </c>
      <c r="Q562" s="54">
        <v>30</v>
      </c>
      <c r="R562" s="49">
        <v>30</v>
      </c>
      <c r="S562" s="50">
        <v>2.37</v>
      </c>
      <c r="T562" s="51">
        <v>0.3</v>
      </c>
      <c r="U562" s="51">
        <v>14.49</v>
      </c>
      <c r="V562" s="49">
        <v>70</v>
      </c>
      <c r="W562" s="511" t="s">
        <v>10</v>
      </c>
      <c r="X562" s="511"/>
      <c r="Y562" s="511"/>
      <c r="Z562" s="38">
        <v>15</v>
      </c>
      <c r="AA562" s="51">
        <v>15</v>
      </c>
      <c r="AB562" s="51"/>
      <c r="AC562" s="38"/>
      <c r="AD562" s="38"/>
      <c r="AE562" s="51"/>
      <c r="AF562" s="51"/>
      <c r="AG562" s="38"/>
      <c r="AH562" s="38"/>
      <c r="AI562" s="51"/>
      <c r="AJ562" s="51"/>
      <c r="AK562" s="38"/>
      <c r="AL562" s="38"/>
      <c r="AM562" s="38"/>
      <c r="AN562" s="38"/>
      <c r="AO562" s="38">
        <v>20</v>
      </c>
      <c r="AP562" s="51">
        <v>20</v>
      </c>
      <c r="AQ562" s="51"/>
      <c r="AR562" s="38"/>
      <c r="AS562" s="38"/>
      <c r="AT562" s="51"/>
      <c r="AU562" s="51"/>
      <c r="AV562" s="38"/>
      <c r="AW562" s="38"/>
      <c r="AX562" s="51"/>
      <c r="AY562" s="51"/>
      <c r="AZ562" s="38"/>
      <c r="BA562" s="38"/>
      <c r="BB562" s="38"/>
      <c r="BC562" s="38"/>
      <c r="BE562" s="178">
        <v>5.3999999999999999E-2</v>
      </c>
      <c r="BF562" s="179"/>
      <c r="BG562" s="179"/>
      <c r="BH562" s="179">
        <v>10.5</v>
      </c>
      <c r="BI562" s="179">
        <v>47.4</v>
      </c>
      <c r="BJ562" s="179">
        <v>14.1</v>
      </c>
      <c r="BK562" s="180">
        <v>1.17</v>
      </c>
    </row>
    <row r="563" spans="1:66" ht="15.75" customHeight="1" x14ac:dyDescent="0.25">
      <c r="A563" s="504" t="s">
        <v>153</v>
      </c>
      <c r="B563" s="504"/>
      <c r="C563" s="504"/>
      <c r="D563" s="54"/>
      <c r="E563" s="49">
        <v>150</v>
      </c>
      <c r="F563" s="44"/>
      <c r="G563" s="38"/>
      <c r="H563" s="38"/>
      <c r="I563" s="45"/>
      <c r="J563" s="200"/>
      <c r="K563" s="200"/>
      <c r="L563" s="200"/>
      <c r="M563" s="200"/>
      <c r="N563" s="200"/>
      <c r="O563" s="200"/>
      <c r="P563" s="200"/>
      <c r="Q563" s="44"/>
      <c r="R563" s="49">
        <v>180</v>
      </c>
      <c r="S563" s="88"/>
      <c r="T563" s="89"/>
      <c r="U563" s="51"/>
      <c r="V563" s="49"/>
      <c r="W563" s="511" t="s">
        <v>153</v>
      </c>
      <c r="X563" s="511"/>
      <c r="Y563" s="511"/>
      <c r="Z563" s="38"/>
      <c r="AA563" s="51" t="s">
        <v>155</v>
      </c>
      <c r="AB563" s="89"/>
      <c r="AC563" s="51"/>
      <c r="AD563" s="51"/>
      <c r="AE563" s="89"/>
      <c r="AF563" s="89"/>
      <c r="AG563" s="51"/>
      <c r="AH563" s="51"/>
      <c r="AI563" s="89"/>
      <c r="AJ563" s="89"/>
      <c r="AK563" s="51"/>
      <c r="AL563" s="51"/>
      <c r="AM563" s="51"/>
      <c r="AN563" s="51"/>
      <c r="AO563" s="38"/>
      <c r="AP563" s="51" t="s">
        <v>154</v>
      </c>
      <c r="AQ563" s="89"/>
      <c r="AR563" s="51"/>
      <c r="AS563" s="51"/>
      <c r="AT563" s="89"/>
      <c r="AU563" s="89"/>
      <c r="AV563" s="51"/>
      <c r="AW563" s="51"/>
      <c r="AX563" s="89"/>
      <c r="AY563" s="89"/>
      <c r="AZ563" s="51"/>
      <c r="BA563" s="51"/>
      <c r="BB563" s="51"/>
      <c r="BC563" s="51"/>
      <c r="BE563" s="200"/>
      <c r="BF563" s="200"/>
      <c r="BG563" s="200"/>
      <c r="BH563" s="200"/>
      <c r="BI563" s="200"/>
      <c r="BJ563" s="200"/>
      <c r="BK563" s="200"/>
    </row>
    <row r="564" spans="1:66" ht="15.75" customHeight="1" x14ac:dyDescent="0.25">
      <c r="A564" s="512" t="s">
        <v>9</v>
      </c>
      <c r="B564" s="512"/>
      <c r="C564" s="512"/>
      <c r="D564" s="54">
        <v>0.2</v>
      </c>
      <c r="E564" s="47">
        <v>0.2</v>
      </c>
      <c r="F564" s="44"/>
      <c r="G564" s="38"/>
      <c r="H564" s="38"/>
      <c r="I564" s="45"/>
      <c r="J564" s="200"/>
      <c r="K564" s="200"/>
      <c r="L564" s="200"/>
      <c r="M564" s="200"/>
      <c r="N564" s="200"/>
      <c r="O564" s="200"/>
      <c r="P564" s="200"/>
      <c r="Q564" s="44">
        <v>0.3</v>
      </c>
      <c r="R564" s="47">
        <v>0.3</v>
      </c>
      <c r="S564" s="88"/>
      <c r="T564" s="89"/>
      <c r="U564" s="57"/>
      <c r="V564" s="59"/>
      <c r="W564" s="513" t="s">
        <v>9</v>
      </c>
      <c r="X564" s="513"/>
      <c r="Y564" s="513"/>
      <c r="Z564" s="38">
        <v>0.2</v>
      </c>
      <c r="AA564" s="38">
        <v>0.2</v>
      </c>
      <c r="AB564" s="89"/>
      <c r="AC564" s="57"/>
      <c r="AD564" s="57"/>
      <c r="AE564" s="89"/>
      <c r="AF564" s="89"/>
      <c r="AG564" s="57"/>
      <c r="AH564" s="57"/>
      <c r="AI564" s="89"/>
      <c r="AJ564" s="89"/>
      <c r="AK564" s="57"/>
      <c r="AL564" s="57"/>
      <c r="AM564" s="57"/>
      <c r="AN564" s="57"/>
      <c r="AO564" s="38">
        <v>0.3</v>
      </c>
      <c r="AP564" s="38">
        <v>0.3</v>
      </c>
      <c r="AQ564" s="89"/>
      <c r="AR564" s="57"/>
      <c r="AS564" s="57"/>
      <c r="AT564" s="89"/>
      <c r="AU564" s="89"/>
      <c r="AV564" s="57"/>
      <c r="AW564" s="57"/>
      <c r="AX564" s="89"/>
      <c r="AY564" s="89"/>
      <c r="AZ564" s="57"/>
      <c r="BA564" s="57"/>
      <c r="BB564" s="57"/>
      <c r="BC564" s="57"/>
      <c r="BE564" s="200"/>
      <c r="BF564" s="200"/>
      <c r="BG564" s="200"/>
      <c r="BH564" s="200"/>
      <c r="BI564" s="200"/>
      <c r="BJ564" s="200"/>
      <c r="BK564" s="200"/>
    </row>
    <row r="565" spans="1:66" ht="18" customHeight="1" x14ac:dyDescent="0.25">
      <c r="A565" s="512" t="s">
        <v>6</v>
      </c>
      <c r="B565" s="512"/>
      <c r="C565" s="512"/>
      <c r="D565" s="54">
        <v>7</v>
      </c>
      <c r="E565" s="47">
        <v>7</v>
      </c>
      <c r="F565" s="50"/>
      <c r="G565" s="51"/>
      <c r="H565" s="51"/>
      <c r="I565" s="52"/>
      <c r="J565" s="201"/>
      <c r="K565" s="201"/>
      <c r="L565" s="201"/>
      <c r="M565" s="201"/>
      <c r="N565" s="201"/>
      <c r="O565" s="201"/>
      <c r="P565" s="201"/>
      <c r="Q565" s="44">
        <v>10</v>
      </c>
      <c r="R565" s="47">
        <v>10</v>
      </c>
      <c r="S565" s="50"/>
      <c r="T565" s="51"/>
      <c r="U565" s="58"/>
      <c r="V565" s="59"/>
      <c r="W565" s="513" t="s">
        <v>6</v>
      </c>
      <c r="X565" s="513"/>
      <c r="Y565" s="513"/>
      <c r="Z565" s="38">
        <v>7</v>
      </c>
      <c r="AA565" s="38">
        <v>7</v>
      </c>
      <c r="AB565" s="51"/>
      <c r="AC565" s="57"/>
      <c r="AD565" s="57"/>
      <c r="AE565" s="51"/>
      <c r="AF565" s="51"/>
      <c r="AG565" s="57"/>
      <c r="AH565" s="57"/>
      <c r="AI565" s="51"/>
      <c r="AJ565" s="51"/>
      <c r="AK565" s="57"/>
      <c r="AL565" s="57"/>
      <c r="AM565" s="57"/>
      <c r="AN565" s="57"/>
      <c r="AO565" s="38">
        <v>10</v>
      </c>
      <c r="AP565" s="38">
        <v>10</v>
      </c>
      <c r="AQ565" s="51"/>
      <c r="AR565" s="57"/>
      <c r="AS565" s="57"/>
      <c r="AT565" s="51"/>
      <c r="AU565" s="51"/>
      <c r="AV565" s="57"/>
      <c r="AW565" s="57"/>
      <c r="AX565" s="51"/>
      <c r="AY565" s="51"/>
      <c r="AZ565" s="57"/>
      <c r="BA565" s="57"/>
      <c r="BB565" s="57"/>
      <c r="BC565" s="57"/>
      <c r="BE565" s="201"/>
      <c r="BF565" s="201"/>
      <c r="BG565" s="201"/>
      <c r="BH565" s="201"/>
      <c r="BI565" s="201"/>
      <c r="BJ565" s="201"/>
      <c r="BK565" s="201"/>
    </row>
    <row r="566" spans="1:66" ht="15.75" customHeight="1" x14ac:dyDescent="0.25">
      <c r="A566" s="504"/>
      <c r="B566" s="504"/>
      <c r="C566" s="504"/>
      <c r="D566" s="54"/>
      <c r="E566" s="47"/>
      <c r="F566" s="50">
        <v>0.04</v>
      </c>
      <c r="G566" s="51">
        <v>0.01</v>
      </c>
      <c r="H566" s="51">
        <v>6.99</v>
      </c>
      <c r="I566" s="213">
        <v>28</v>
      </c>
      <c r="J566" s="178"/>
      <c r="K566" s="179"/>
      <c r="L566" s="179"/>
      <c r="M566" s="179">
        <v>8</v>
      </c>
      <c r="N566" s="179">
        <v>1.6</v>
      </c>
      <c r="O566" s="179">
        <v>0.9</v>
      </c>
      <c r="P566" s="180">
        <v>0.19</v>
      </c>
      <c r="Q566" s="54"/>
      <c r="R566" s="47"/>
      <c r="S566" s="50">
        <v>0.06</v>
      </c>
      <c r="T566" s="51">
        <v>0.02</v>
      </c>
      <c r="U566" s="51">
        <v>9.99</v>
      </c>
      <c r="V566" s="49">
        <v>40</v>
      </c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E566" s="178"/>
      <c r="BF566" s="179"/>
      <c r="BG566" s="179"/>
      <c r="BH566" s="179">
        <v>10</v>
      </c>
      <c r="BI566" s="179">
        <v>2.5</v>
      </c>
      <c r="BJ566" s="179">
        <v>1.3</v>
      </c>
      <c r="BK566" s="180">
        <v>0.28000000000000003</v>
      </c>
      <c r="BL566" s="179"/>
      <c r="BM566" s="179"/>
      <c r="BN566" s="180"/>
    </row>
    <row r="567" spans="1:66" s="1" customFormat="1" x14ac:dyDescent="0.25">
      <c r="A567" s="504" t="s">
        <v>14</v>
      </c>
      <c r="B567" s="504"/>
      <c r="C567" s="504"/>
      <c r="D567" s="17">
        <v>20</v>
      </c>
      <c r="E567" s="6">
        <v>20</v>
      </c>
      <c r="F567" s="9">
        <v>2.08</v>
      </c>
      <c r="G567" s="10">
        <v>1.04</v>
      </c>
      <c r="H567" s="10">
        <v>15.36</v>
      </c>
      <c r="I567" s="18">
        <v>75.2</v>
      </c>
      <c r="J567" s="10"/>
      <c r="K567" s="10"/>
      <c r="L567" s="10"/>
      <c r="M567" s="10"/>
      <c r="N567" s="10"/>
      <c r="O567" s="10"/>
      <c r="P567" s="10"/>
      <c r="Q567" s="3">
        <v>20</v>
      </c>
      <c r="R567" s="6">
        <v>20</v>
      </c>
      <c r="S567" s="9">
        <v>2.08</v>
      </c>
      <c r="T567" s="10">
        <v>1.04</v>
      </c>
      <c r="U567" s="10">
        <v>15.36</v>
      </c>
      <c r="V567" s="18">
        <v>75.2</v>
      </c>
      <c r="W567" s="521"/>
      <c r="X567" s="522"/>
      <c r="Y567" s="523"/>
      <c r="Z567" s="7"/>
      <c r="AA567" s="7"/>
      <c r="AB567" s="10">
        <v>62.05</v>
      </c>
      <c r="AC567" s="10">
        <v>288.79000000000002</v>
      </c>
      <c r="AD567" s="10">
        <v>14.7</v>
      </c>
      <c r="AE567" s="10">
        <v>16.2</v>
      </c>
      <c r="AF567" s="10">
        <v>39.99</v>
      </c>
      <c r="AG567" s="10">
        <v>0.65</v>
      </c>
      <c r="AH567" s="10"/>
      <c r="AI567" s="10">
        <v>729</v>
      </c>
      <c r="AJ567" s="10">
        <v>0.84</v>
      </c>
      <c r="AK567" s="10">
        <v>6.7000000000000004E-2</v>
      </c>
      <c r="AL567" s="10">
        <v>3.6999999999999998E-2</v>
      </c>
      <c r="AM567" s="10">
        <v>0.71</v>
      </c>
      <c r="AN567" s="10">
        <v>4.95</v>
      </c>
      <c r="AO567" s="7"/>
      <c r="AP567" s="7"/>
      <c r="AQ567" s="10">
        <v>103.42</v>
      </c>
      <c r="AR567" s="10">
        <v>481.32</v>
      </c>
      <c r="AS567" s="10">
        <v>24.6</v>
      </c>
      <c r="AT567" s="10">
        <v>27</v>
      </c>
      <c r="AU567" s="10">
        <v>66.650000000000006</v>
      </c>
      <c r="AV567" s="10">
        <v>1.08</v>
      </c>
      <c r="AW567" s="10"/>
      <c r="AX567" s="10">
        <v>1215</v>
      </c>
      <c r="AY567" s="10">
        <v>1.415</v>
      </c>
      <c r="AZ567" s="10">
        <v>0.115</v>
      </c>
      <c r="BA567" s="10">
        <v>6.2E-2</v>
      </c>
      <c r="BB567" s="10">
        <v>1.1819999999999999</v>
      </c>
      <c r="BC567" s="10">
        <v>8.25</v>
      </c>
      <c r="BE567" s="10"/>
      <c r="BF567" s="10"/>
      <c r="BG567" s="10"/>
      <c r="BH567" s="10"/>
      <c r="BI567" s="10"/>
      <c r="BJ567" s="10"/>
      <c r="BK567" s="10"/>
    </row>
    <row r="568" spans="1:66" ht="15.75" customHeight="1" x14ac:dyDescent="0.25">
      <c r="A568" s="504" t="s">
        <v>105</v>
      </c>
      <c r="B568" s="510"/>
      <c r="C568" s="511"/>
      <c r="D568" s="54">
        <v>100</v>
      </c>
      <c r="E568" s="49">
        <v>100</v>
      </c>
      <c r="F568" s="50">
        <v>0.4</v>
      </c>
      <c r="G568" s="51">
        <v>0.4</v>
      </c>
      <c r="H568" s="51">
        <v>9.8000000000000007</v>
      </c>
      <c r="I568" s="52">
        <v>44</v>
      </c>
      <c r="J568" s="178">
        <v>3.3000000000000002E-2</v>
      </c>
      <c r="K568" s="179"/>
      <c r="L568" s="179">
        <v>20</v>
      </c>
      <c r="M568" s="179">
        <v>8.4</v>
      </c>
      <c r="N568" s="179">
        <v>29.4</v>
      </c>
      <c r="O568" s="179">
        <v>5.9</v>
      </c>
      <c r="P568" s="180">
        <v>29.4</v>
      </c>
      <c r="Q568" s="44">
        <v>100</v>
      </c>
      <c r="R568" s="49">
        <v>100</v>
      </c>
      <c r="S568" s="50">
        <v>0.4</v>
      </c>
      <c r="T568" s="51">
        <v>0.4</v>
      </c>
      <c r="U568" s="51">
        <v>9.8000000000000007</v>
      </c>
      <c r="V568" s="49">
        <v>44</v>
      </c>
      <c r="W568" s="511" t="s">
        <v>105</v>
      </c>
      <c r="X568" s="511"/>
      <c r="Y568" s="511"/>
      <c r="Z568" s="38">
        <v>100</v>
      </c>
      <c r="AA568" s="51">
        <v>100</v>
      </c>
      <c r="AB568" s="51">
        <v>26</v>
      </c>
      <c r="AC568" s="51">
        <v>278</v>
      </c>
      <c r="AD568" s="51">
        <v>16</v>
      </c>
      <c r="AE568" s="51">
        <v>9</v>
      </c>
      <c r="AF568" s="51">
        <v>11</v>
      </c>
      <c r="AG568" s="51">
        <v>2.2000000000000002</v>
      </c>
      <c r="AH568" s="51"/>
      <c r="AI568" s="51">
        <v>30</v>
      </c>
      <c r="AJ568" s="51">
        <v>0.2</v>
      </c>
      <c r="AK568" s="51">
        <v>0.03</v>
      </c>
      <c r="AL568" s="51">
        <v>0.02</v>
      </c>
      <c r="AM568" s="51">
        <v>0.3</v>
      </c>
      <c r="AN568" s="51">
        <v>10</v>
      </c>
      <c r="AO568" s="38">
        <v>100</v>
      </c>
      <c r="AP568" s="51">
        <v>100</v>
      </c>
      <c r="AQ568" s="51">
        <v>26</v>
      </c>
      <c r="AR568" s="51">
        <v>278</v>
      </c>
      <c r="AS568" s="51">
        <v>16</v>
      </c>
      <c r="AT568" s="51">
        <v>9</v>
      </c>
      <c r="AU568" s="51">
        <v>11</v>
      </c>
      <c r="AV568" s="51">
        <v>2.2000000000000002</v>
      </c>
      <c r="AW568" s="51"/>
      <c r="AX568" s="51">
        <v>30</v>
      </c>
      <c r="AY568" s="51">
        <v>0.2</v>
      </c>
      <c r="AZ568" s="51">
        <v>0.03</v>
      </c>
      <c r="BA568" s="51">
        <v>0.02</v>
      </c>
      <c r="BB568" s="51">
        <v>0.3</v>
      </c>
      <c r="BC568" s="51">
        <v>10</v>
      </c>
      <c r="BE568" s="178">
        <v>3.3000000000000002E-2</v>
      </c>
      <c r="BF568" s="179"/>
      <c r="BG568" s="179">
        <v>20</v>
      </c>
      <c r="BH568" s="179">
        <v>8.4</v>
      </c>
      <c r="BI568" s="179">
        <v>29.4</v>
      </c>
      <c r="BJ568" s="179">
        <v>5.9</v>
      </c>
      <c r="BK568" s="180">
        <v>29.4</v>
      </c>
    </row>
    <row r="569" spans="1:66" s="77" customFormat="1" ht="15.75" customHeight="1" x14ac:dyDescent="0.25">
      <c r="A569" s="653" t="s">
        <v>190</v>
      </c>
      <c r="B569" s="653"/>
      <c r="C569" s="653"/>
      <c r="D569" s="61"/>
      <c r="E569" s="62">
        <f>SUM(E560+E561+E562+E563+E568)</f>
        <v>355</v>
      </c>
      <c r="F569" s="113">
        <f t="shared" ref="F569:P569" si="105">SUM(F560:F568)</f>
        <v>9.5000000000000018</v>
      </c>
      <c r="G569" s="113">
        <f t="shared" si="105"/>
        <v>7.85</v>
      </c>
      <c r="H569" s="113">
        <f t="shared" si="105"/>
        <v>43.81</v>
      </c>
      <c r="I569" s="117">
        <f t="shared" si="105"/>
        <v>304.2</v>
      </c>
      <c r="J569" s="117">
        <f t="shared" si="105"/>
        <v>7.8E-2</v>
      </c>
      <c r="K569" s="117">
        <f t="shared" si="105"/>
        <v>0</v>
      </c>
      <c r="L569" s="117">
        <f t="shared" si="105"/>
        <v>20</v>
      </c>
      <c r="M569" s="117">
        <f t="shared" si="105"/>
        <v>66.400000000000006</v>
      </c>
      <c r="N569" s="117">
        <f t="shared" si="105"/>
        <v>193.8</v>
      </c>
      <c r="O569" s="117">
        <f t="shared" si="105"/>
        <v>40</v>
      </c>
      <c r="P569" s="117">
        <f t="shared" si="105"/>
        <v>34.159999999999997</v>
      </c>
      <c r="Q569" s="192"/>
      <c r="R569" s="62">
        <f>SUM(R560+R561+R562+R563+R568)</f>
        <v>410</v>
      </c>
      <c r="S569" s="113">
        <f>SUM(S560:S568)</f>
        <v>10.590000000000002</v>
      </c>
      <c r="T569" s="113">
        <f>SUM(T560:T568)</f>
        <v>8.76</v>
      </c>
      <c r="U569" s="113">
        <f>SUM(U560:U568)</f>
        <v>52.5</v>
      </c>
      <c r="V569" s="113">
        <f>SUM(V560:V568)</f>
        <v>350.2</v>
      </c>
      <c r="W569" s="603"/>
      <c r="X569" s="603"/>
      <c r="Y569" s="603"/>
      <c r="Z569" s="64"/>
      <c r="AA569" s="65"/>
      <c r="AB569" s="114"/>
      <c r="AC569" s="64"/>
      <c r="AD569" s="64"/>
      <c r="AE569" s="114"/>
      <c r="AF569" s="114"/>
      <c r="AG569" s="64"/>
      <c r="AH569" s="64"/>
      <c r="AI569" s="114"/>
      <c r="AJ569" s="114"/>
      <c r="AK569" s="64"/>
      <c r="AL569" s="64"/>
      <c r="AM569" s="64"/>
      <c r="AN569" s="64"/>
      <c r="AO569" s="118"/>
      <c r="AP569" s="114"/>
      <c r="AQ569" s="114"/>
      <c r="AR569" s="64"/>
      <c r="AS569" s="64"/>
      <c r="AT569" s="114"/>
      <c r="AU569" s="114"/>
      <c r="AV569" s="64"/>
      <c r="AW569" s="64"/>
      <c r="AX569" s="114"/>
      <c r="AY569" s="114"/>
      <c r="AZ569" s="64"/>
      <c r="BA569" s="64"/>
      <c r="BB569" s="64"/>
      <c r="BC569" s="64"/>
      <c r="BE569" s="117">
        <f t="shared" ref="BE569:BK569" si="106">SUM(BE560:BE568)</f>
        <v>8.6999999999999994E-2</v>
      </c>
      <c r="BF569" s="117">
        <f t="shared" si="106"/>
        <v>0</v>
      </c>
      <c r="BG569" s="117">
        <f t="shared" si="106"/>
        <v>20</v>
      </c>
      <c r="BH569" s="117">
        <f t="shared" si="106"/>
        <v>71.900000000000006</v>
      </c>
      <c r="BI569" s="117">
        <f t="shared" si="106"/>
        <v>199.3</v>
      </c>
      <c r="BJ569" s="117">
        <f t="shared" si="106"/>
        <v>45.3</v>
      </c>
      <c r="BK569" s="117">
        <f t="shared" si="106"/>
        <v>35.35</v>
      </c>
    </row>
    <row r="570" spans="1:66" ht="18.75" customHeight="1" x14ac:dyDescent="0.25">
      <c r="A570" s="533" t="s">
        <v>16</v>
      </c>
      <c r="B570" s="533"/>
      <c r="C570" s="533"/>
      <c r="D570" s="54"/>
      <c r="E570" s="47"/>
      <c r="F570" s="128"/>
      <c r="G570" s="57"/>
      <c r="H570" s="57"/>
      <c r="I570" s="58"/>
      <c r="J570" s="202"/>
      <c r="K570" s="202"/>
      <c r="L570" s="202"/>
      <c r="M570" s="202"/>
      <c r="N570" s="202"/>
      <c r="O570" s="202"/>
      <c r="P570" s="202"/>
      <c r="Q570" s="44"/>
      <c r="R570" s="47"/>
      <c r="S570" s="128"/>
      <c r="T570" s="57"/>
      <c r="U570" s="38"/>
      <c r="V570" s="47"/>
      <c r="W570" s="511" t="s">
        <v>16</v>
      </c>
      <c r="X570" s="511"/>
      <c r="Y570" s="511"/>
      <c r="Z570" s="38"/>
      <c r="AA570" s="38"/>
      <c r="AB570" s="57"/>
      <c r="AC570" s="38"/>
      <c r="AD570" s="38"/>
      <c r="AE570" s="57"/>
      <c r="AF570" s="57"/>
      <c r="AG570" s="38"/>
      <c r="AH570" s="38"/>
      <c r="AI570" s="57"/>
      <c r="AJ570" s="57"/>
      <c r="AK570" s="38"/>
      <c r="AL570" s="38"/>
      <c r="AM570" s="38"/>
      <c r="AN570" s="38"/>
      <c r="AO570" s="38"/>
      <c r="AP570" s="38"/>
      <c r="AQ570" s="57"/>
      <c r="AR570" s="38"/>
      <c r="AS570" s="38"/>
      <c r="AT570" s="57"/>
      <c r="AU570" s="57"/>
      <c r="AV570" s="38"/>
      <c r="AW570" s="38"/>
      <c r="AX570" s="57"/>
      <c r="AY570" s="57"/>
      <c r="AZ570" s="38"/>
      <c r="BA570" s="38"/>
      <c r="BB570" s="38"/>
      <c r="BC570" s="38"/>
      <c r="BE570" s="202"/>
      <c r="BF570" s="202"/>
      <c r="BG570" s="202"/>
      <c r="BH570" s="202"/>
      <c r="BI570" s="202"/>
      <c r="BJ570" s="202"/>
      <c r="BK570" s="202"/>
    </row>
    <row r="571" spans="1:66" ht="15.75" customHeight="1" x14ac:dyDescent="0.25">
      <c r="A571" s="498" t="s">
        <v>59</v>
      </c>
      <c r="B571" s="498"/>
      <c r="C571" s="498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457"/>
      <c r="X571" s="457"/>
      <c r="Y571" s="457"/>
      <c r="Z571" s="457"/>
      <c r="AA571" s="457"/>
      <c r="AB571" s="457"/>
      <c r="AC571" s="457"/>
      <c r="AD571" s="457"/>
      <c r="AE571" s="457"/>
      <c r="AF571" s="457"/>
      <c r="AG571" s="457"/>
      <c r="AH571" s="457"/>
      <c r="AI571" s="457"/>
      <c r="AJ571" s="457"/>
      <c r="AK571" s="457"/>
      <c r="AL571" s="457"/>
      <c r="AM571" s="457"/>
      <c r="AN571" s="457"/>
      <c r="AO571" s="457"/>
      <c r="AP571" s="457"/>
      <c r="AQ571" s="457"/>
      <c r="AR571" s="457"/>
      <c r="AS571" s="457"/>
      <c r="AT571" s="457"/>
      <c r="AU571" s="457"/>
      <c r="AV571" s="457"/>
      <c r="AW571" s="457"/>
      <c r="AX571" s="457"/>
      <c r="AY571" s="457"/>
      <c r="AZ571" s="457"/>
      <c r="BA571" s="457"/>
      <c r="BB571" s="457"/>
      <c r="BC571" s="457"/>
      <c r="BD571" s="457"/>
      <c r="BE571" s="200"/>
      <c r="BF571" s="200"/>
      <c r="BG571" s="200"/>
      <c r="BH571" s="200"/>
      <c r="BI571" s="200"/>
      <c r="BJ571" s="200"/>
      <c r="BK571" s="200"/>
    </row>
    <row r="572" spans="1:66" ht="15.75" customHeight="1" x14ac:dyDescent="0.25">
      <c r="A572" s="498" t="s">
        <v>171</v>
      </c>
      <c r="B572" s="498"/>
      <c r="C572" s="498"/>
      <c r="D572" s="200" t="s">
        <v>85</v>
      </c>
      <c r="E572" s="232">
        <v>150</v>
      </c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 t="s">
        <v>111</v>
      </c>
      <c r="R572" s="232">
        <v>250</v>
      </c>
      <c r="S572" s="200"/>
      <c r="T572" s="200"/>
      <c r="U572" s="200"/>
      <c r="V572" s="200"/>
      <c r="W572" s="457"/>
      <c r="X572" s="457"/>
      <c r="Y572" s="457"/>
      <c r="Z572" s="457"/>
      <c r="AA572" s="457"/>
      <c r="AB572" s="457"/>
      <c r="AC572" s="457"/>
      <c r="AD572" s="457"/>
      <c r="AE572" s="457"/>
      <c r="AF572" s="457"/>
      <c r="AG572" s="457"/>
      <c r="AH572" s="457"/>
      <c r="AI572" s="457"/>
      <c r="AJ572" s="457"/>
      <c r="AK572" s="457"/>
      <c r="AL572" s="457"/>
      <c r="AM572" s="457"/>
      <c r="AN572" s="457"/>
      <c r="AO572" s="457"/>
      <c r="AP572" s="457"/>
      <c r="AQ572" s="457"/>
      <c r="AR572" s="457"/>
      <c r="AS572" s="457"/>
      <c r="AT572" s="457"/>
      <c r="AU572" s="457"/>
      <c r="AV572" s="457"/>
      <c r="AW572" s="457"/>
      <c r="AX572" s="457"/>
      <c r="AY572" s="457"/>
      <c r="AZ572" s="457"/>
      <c r="BA572" s="457"/>
      <c r="BB572" s="457"/>
      <c r="BC572" s="457"/>
      <c r="BD572" s="457"/>
      <c r="BE572" s="200"/>
      <c r="BF572" s="200"/>
      <c r="BG572" s="200"/>
      <c r="BH572" s="200"/>
      <c r="BI572" s="200"/>
      <c r="BJ572" s="200"/>
      <c r="BK572" s="200"/>
    </row>
    <row r="573" spans="1:66" ht="15.75" customHeight="1" x14ac:dyDescent="0.25">
      <c r="A573" s="548" t="s">
        <v>66</v>
      </c>
      <c r="B573" s="548"/>
      <c r="C573" s="548"/>
      <c r="D573" s="200">
        <v>30</v>
      </c>
      <c r="E573" s="200">
        <v>24</v>
      </c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>
        <v>50</v>
      </c>
      <c r="R573" s="200">
        <v>40</v>
      </c>
      <c r="S573" s="200"/>
      <c r="T573" s="200"/>
      <c r="U573" s="200"/>
      <c r="V573" s="200"/>
      <c r="W573" s="457"/>
      <c r="X573" s="457"/>
      <c r="Y573" s="457"/>
      <c r="Z573" s="457"/>
      <c r="AA573" s="457"/>
      <c r="AB573" s="457"/>
      <c r="AC573" s="457"/>
      <c r="AD573" s="457"/>
      <c r="AE573" s="457"/>
      <c r="AF573" s="457"/>
      <c r="AG573" s="457"/>
      <c r="AH573" s="457"/>
      <c r="AI573" s="457"/>
      <c r="AJ573" s="457"/>
      <c r="AK573" s="457"/>
      <c r="AL573" s="457"/>
      <c r="AM573" s="457"/>
      <c r="AN573" s="457"/>
      <c r="AO573" s="457"/>
      <c r="AP573" s="457"/>
      <c r="AQ573" s="457"/>
      <c r="AR573" s="457"/>
      <c r="AS573" s="457"/>
      <c r="AT573" s="457"/>
      <c r="AU573" s="457"/>
      <c r="AV573" s="457"/>
      <c r="AW573" s="457"/>
      <c r="AX573" s="457"/>
      <c r="AY573" s="457"/>
      <c r="AZ573" s="457"/>
      <c r="BA573" s="457"/>
      <c r="BB573" s="457"/>
      <c r="BC573" s="457"/>
      <c r="BD573" s="457"/>
      <c r="BE573" s="200"/>
      <c r="BF573" s="200"/>
      <c r="BG573" s="200"/>
      <c r="BH573" s="200"/>
      <c r="BI573" s="200"/>
      <c r="BJ573" s="200"/>
      <c r="BK573" s="200"/>
    </row>
    <row r="574" spans="1:66" ht="15.75" customHeight="1" x14ac:dyDescent="0.25">
      <c r="A574" s="548" t="s">
        <v>29</v>
      </c>
      <c r="B574" s="548"/>
      <c r="C574" s="548"/>
      <c r="D574" s="200">
        <v>15</v>
      </c>
      <c r="E574" s="200">
        <v>12</v>
      </c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>
        <v>25</v>
      </c>
      <c r="R574" s="200">
        <v>20</v>
      </c>
      <c r="S574" s="200"/>
      <c r="T574" s="200"/>
      <c r="U574" s="200"/>
      <c r="V574" s="200"/>
      <c r="W574" s="457"/>
      <c r="X574" s="457"/>
      <c r="Y574" s="457"/>
      <c r="Z574" s="457"/>
      <c r="AA574" s="457"/>
      <c r="AB574" s="457"/>
      <c r="AC574" s="457"/>
      <c r="AD574" s="457"/>
      <c r="AE574" s="457"/>
      <c r="AF574" s="457"/>
      <c r="AG574" s="457"/>
      <c r="AH574" s="457"/>
      <c r="AI574" s="457"/>
      <c r="AJ574" s="457"/>
      <c r="AK574" s="457"/>
      <c r="AL574" s="457"/>
      <c r="AM574" s="457"/>
      <c r="AN574" s="457"/>
      <c r="AO574" s="457"/>
      <c r="AP574" s="457"/>
      <c r="AQ574" s="457"/>
      <c r="AR574" s="457"/>
      <c r="AS574" s="457"/>
      <c r="AT574" s="457"/>
      <c r="AU574" s="457"/>
      <c r="AV574" s="457"/>
      <c r="AW574" s="457"/>
      <c r="AX574" s="457"/>
      <c r="AY574" s="457"/>
      <c r="AZ574" s="457"/>
      <c r="BA574" s="457"/>
      <c r="BB574" s="457"/>
      <c r="BC574" s="457"/>
      <c r="BD574" s="457"/>
      <c r="BE574" s="200"/>
      <c r="BF574" s="200"/>
      <c r="BG574" s="200"/>
      <c r="BH574" s="200"/>
      <c r="BI574" s="200"/>
      <c r="BJ574" s="200"/>
      <c r="BK574" s="200"/>
    </row>
    <row r="575" spans="1:66" ht="15.75" customHeight="1" x14ac:dyDescent="0.25">
      <c r="A575" s="548" t="s">
        <v>64</v>
      </c>
      <c r="B575" s="548"/>
      <c r="C575" s="548"/>
      <c r="D575" s="233" t="s">
        <v>95</v>
      </c>
      <c r="E575" s="200">
        <v>12</v>
      </c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33" t="s">
        <v>123</v>
      </c>
      <c r="R575" s="200">
        <v>20</v>
      </c>
      <c r="S575" s="200"/>
      <c r="T575" s="200"/>
      <c r="U575" s="200"/>
      <c r="V575" s="200"/>
      <c r="W575" s="457"/>
      <c r="X575" s="457"/>
      <c r="Y575" s="457"/>
      <c r="Z575" s="457"/>
      <c r="AA575" s="457"/>
      <c r="AB575" s="457"/>
      <c r="AC575" s="457"/>
      <c r="AD575" s="457"/>
      <c r="AE575" s="457"/>
      <c r="AF575" s="457"/>
      <c r="AG575" s="457"/>
      <c r="AH575" s="457"/>
      <c r="AI575" s="457"/>
      <c r="AJ575" s="457"/>
      <c r="AK575" s="457"/>
      <c r="AL575" s="457"/>
      <c r="AM575" s="457"/>
      <c r="AN575" s="457"/>
      <c r="AO575" s="457"/>
      <c r="AP575" s="457"/>
      <c r="AQ575" s="457"/>
      <c r="AR575" s="457"/>
      <c r="AS575" s="457"/>
      <c r="AT575" s="457"/>
      <c r="AU575" s="457"/>
      <c r="AV575" s="457"/>
      <c r="AW575" s="457"/>
      <c r="AX575" s="457"/>
      <c r="AY575" s="457"/>
      <c r="AZ575" s="457"/>
      <c r="BA575" s="457"/>
      <c r="BB575" s="457"/>
      <c r="BC575" s="457"/>
      <c r="BD575" s="457"/>
      <c r="BE575" s="200"/>
      <c r="BF575" s="200"/>
      <c r="BG575" s="200"/>
      <c r="BH575" s="200"/>
      <c r="BI575" s="200"/>
      <c r="BJ575" s="200"/>
      <c r="BK575" s="200"/>
    </row>
    <row r="576" spans="1:66" ht="15.75" customHeight="1" x14ac:dyDescent="0.25">
      <c r="A576" s="548" t="s">
        <v>48</v>
      </c>
      <c r="B576" s="548"/>
      <c r="C576" s="548"/>
      <c r="D576" s="200">
        <v>7.5</v>
      </c>
      <c r="E576" s="200">
        <v>6</v>
      </c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>
        <v>13</v>
      </c>
      <c r="R576" s="200">
        <v>10</v>
      </c>
      <c r="S576" s="200"/>
      <c r="T576" s="200"/>
      <c r="U576" s="200"/>
      <c r="V576" s="200"/>
      <c r="W576" s="457"/>
      <c r="X576" s="457"/>
      <c r="Y576" s="457"/>
      <c r="Z576" s="457"/>
      <c r="AA576" s="457"/>
      <c r="AB576" s="457"/>
      <c r="AC576" s="457"/>
      <c r="AD576" s="457"/>
      <c r="AE576" s="457"/>
      <c r="AF576" s="457"/>
      <c r="AG576" s="457"/>
      <c r="AH576" s="457"/>
      <c r="AI576" s="457"/>
      <c r="AJ576" s="457"/>
      <c r="AK576" s="457"/>
      <c r="AL576" s="457"/>
      <c r="AM576" s="457"/>
      <c r="AN576" s="457"/>
      <c r="AO576" s="457"/>
      <c r="AP576" s="457"/>
      <c r="AQ576" s="457"/>
      <c r="AR576" s="457"/>
      <c r="AS576" s="457"/>
      <c r="AT576" s="457"/>
      <c r="AU576" s="457"/>
      <c r="AV576" s="457"/>
      <c r="AW576" s="457"/>
      <c r="AX576" s="457"/>
      <c r="AY576" s="457"/>
      <c r="AZ576" s="457"/>
      <c r="BA576" s="457"/>
      <c r="BB576" s="457"/>
      <c r="BC576" s="457"/>
      <c r="BD576" s="457"/>
      <c r="BE576" s="200"/>
      <c r="BF576" s="200"/>
      <c r="BG576" s="200"/>
      <c r="BH576" s="200"/>
      <c r="BI576" s="200"/>
      <c r="BJ576" s="200"/>
      <c r="BK576" s="200"/>
    </row>
    <row r="577" spans="1:63" ht="15.75" customHeight="1" x14ac:dyDescent="0.25">
      <c r="A577" s="548" t="s">
        <v>18</v>
      </c>
      <c r="B577" s="548"/>
      <c r="C577" s="548"/>
      <c r="D577" s="200">
        <v>7.2</v>
      </c>
      <c r="E577" s="200">
        <v>6</v>
      </c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>
        <v>12</v>
      </c>
      <c r="R577" s="200">
        <v>10</v>
      </c>
      <c r="S577" s="200"/>
      <c r="T577" s="200"/>
      <c r="U577" s="200"/>
      <c r="V577" s="200"/>
      <c r="W577" s="457"/>
      <c r="X577" s="457"/>
      <c r="Y577" s="457"/>
      <c r="Z577" s="457"/>
      <c r="AA577" s="457"/>
      <c r="AB577" s="457"/>
      <c r="AC577" s="457"/>
      <c r="AD577" s="457"/>
      <c r="AE577" s="457"/>
      <c r="AF577" s="457"/>
      <c r="AG577" s="457"/>
      <c r="AH577" s="457"/>
      <c r="AI577" s="457"/>
      <c r="AJ577" s="457"/>
      <c r="AK577" s="457"/>
      <c r="AL577" s="457"/>
      <c r="AM577" s="457"/>
      <c r="AN577" s="457"/>
      <c r="AO577" s="457"/>
      <c r="AP577" s="457"/>
      <c r="AQ577" s="457"/>
      <c r="AR577" s="457"/>
      <c r="AS577" s="457"/>
      <c r="AT577" s="457"/>
      <c r="AU577" s="457"/>
      <c r="AV577" s="457"/>
      <c r="AW577" s="457"/>
      <c r="AX577" s="457"/>
      <c r="AY577" s="457"/>
      <c r="AZ577" s="457"/>
      <c r="BA577" s="457"/>
      <c r="BB577" s="457"/>
      <c r="BC577" s="457"/>
      <c r="BD577" s="457"/>
      <c r="BE577" s="200"/>
      <c r="BF577" s="200"/>
      <c r="BG577" s="200"/>
      <c r="BH577" s="200"/>
      <c r="BI577" s="200"/>
      <c r="BJ577" s="200"/>
      <c r="BK577" s="200"/>
    </row>
    <row r="578" spans="1:63" ht="15.75" customHeight="1" x14ac:dyDescent="0.25">
      <c r="A578" s="548" t="s">
        <v>20</v>
      </c>
      <c r="B578" s="548"/>
      <c r="C578" s="548"/>
      <c r="D578" s="200">
        <v>4.5</v>
      </c>
      <c r="E578" s="200">
        <v>4.5</v>
      </c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>
        <v>7.5</v>
      </c>
      <c r="R578" s="200">
        <v>7.5</v>
      </c>
      <c r="S578" s="200"/>
      <c r="T578" s="200"/>
      <c r="U578" s="200"/>
      <c r="V578" s="200"/>
      <c r="W578" s="457"/>
      <c r="X578" s="457"/>
      <c r="Y578" s="457"/>
      <c r="Z578" s="457"/>
      <c r="AA578" s="457"/>
      <c r="AB578" s="457"/>
      <c r="AC578" s="457"/>
      <c r="AD578" s="457"/>
      <c r="AE578" s="457"/>
      <c r="AF578" s="457"/>
      <c r="AG578" s="457"/>
      <c r="AH578" s="457"/>
      <c r="AI578" s="457"/>
      <c r="AJ578" s="457"/>
      <c r="AK578" s="457"/>
      <c r="AL578" s="457"/>
      <c r="AM578" s="457"/>
      <c r="AN578" s="457"/>
      <c r="AO578" s="457"/>
      <c r="AP578" s="457"/>
      <c r="AQ578" s="457"/>
      <c r="AR578" s="457"/>
      <c r="AS578" s="457"/>
      <c r="AT578" s="457"/>
      <c r="AU578" s="457"/>
      <c r="AV578" s="457"/>
      <c r="AW578" s="457"/>
      <c r="AX578" s="457"/>
      <c r="AY578" s="457"/>
      <c r="AZ578" s="457"/>
      <c r="BA578" s="457"/>
      <c r="BB578" s="457"/>
      <c r="BC578" s="457"/>
      <c r="BD578" s="457"/>
      <c r="BE578" s="200"/>
      <c r="BF578" s="200"/>
      <c r="BG578" s="200"/>
      <c r="BH578" s="200"/>
      <c r="BI578" s="200"/>
      <c r="BJ578" s="200"/>
      <c r="BK578" s="200"/>
    </row>
    <row r="579" spans="1:63" ht="15.75" customHeight="1" x14ac:dyDescent="0.25">
      <c r="A579" s="548" t="s">
        <v>19</v>
      </c>
      <c r="B579" s="548"/>
      <c r="C579" s="548"/>
      <c r="D579" s="200">
        <v>3</v>
      </c>
      <c r="E579" s="200">
        <v>3</v>
      </c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>
        <v>5</v>
      </c>
      <c r="R579" s="200">
        <v>5</v>
      </c>
      <c r="S579" s="200"/>
      <c r="T579" s="200"/>
      <c r="U579" s="201"/>
      <c r="V579" s="201"/>
      <c r="W579" s="548" t="s">
        <v>19</v>
      </c>
      <c r="X579" s="548"/>
      <c r="Y579" s="548"/>
      <c r="Z579" s="200">
        <v>3</v>
      </c>
      <c r="AA579" s="200">
        <v>3</v>
      </c>
      <c r="AB579" s="200"/>
      <c r="AC579" s="201"/>
      <c r="AD579" s="201"/>
      <c r="AE579" s="200"/>
      <c r="AF579" s="200"/>
      <c r="AG579" s="201"/>
      <c r="AH579" s="201"/>
      <c r="AI579" s="200"/>
      <c r="AJ579" s="200"/>
      <c r="AK579" s="201"/>
      <c r="AL579" s="201"/>
      <c r="AM579" s="201"/>
      <c r="AN579" s="201"/>
      <c r="AO579" s="200">
        <v>5</v>
      </c>
      <c r="AP579" s="200">
        <v>5</v>
      </c>
      <c r="AQ579" s="200"/>
      <c r="AR579" s="201"/>
      <c r="AS579" s="201"/>
      <c r="AT579" s="200"/>
      <c r="AU579" s="200"/>
      <c r="AV579" s="201"/>
      <c r="AW579" s="201"/>
      <c r="AX579" s="200"/>
      <c r="AY579" s="200"/>
      <c r="AZ579" s="201"/>
      <c r="BA579" s="201"/>
      <c r="BB579" s="201"/>
      <c r="BC579" s="201"/>
      <c r="BD579" s="457"/>
      <c r="BE579" s="200"/>
      <c r="BF579" s="200"/>
      <c r="BG579" s="200"/>
      <c r="BH579" s="200"/>
      <c r="BI579" s="200"/>
      <c r="BJ579" s="200"/>
      <c r="BK579" s="200"/>
    </row>
    <row r="580" spans="1:63" ht="16.5" customHeight="1" x14ac:dyDescent="0.25">
      <c r="A580" s="548" t="s">
        <v>6</v>
      </c>
      <c r="B580" s="548"/>
      <c r="C580" s="548"/>
      <c r="D580" s="200">
        <v>1.5</v>
      </c>
      <c r="E580" s="200">
        <v>1.5</v>
      </c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>
        <v>2.5</v>
      </c>
      <c r="R580" s="200">
        <v>2.5</v>
      </c>
      <c r="S580" s="200"/>
      <c r="T580" s="200"/>
      <c r="U580" s="200"/>
      <c r="V580" s="200"/>
      <c r="W580" s="457"/>
      <c r="X580" s="457"/>
      <c r="Y580" s="457"/>
      <c r="Z580" s="457"/>
      <c r="AA580" s="457"/>
      <c r="AB580" s="457"/>
      <c r="AC580" s="457"/>
      <c r="AD580" s="457"/>
      <c r="AE580" s="457"/>
      <c r="AF580" s="457"/>
      <c r="AG580" s="457"/>
      <c r="AH580" s="457"/>
      <c r="AI580" s="457"/>
      <c r="AJ580" s="457"/>
      <c r="AK580" s="457"/>
      <c r="AL580" s="457"/>
      <c r="AM580" s="457"/>
      <c r="AN580" s="457"/>
      <c r="AO580" s="457"/>
      <c r="AP580" s="457"/>
      <c r="AQ580" s="457"/>
      <c r="AR580" s="457"/>
      <c r="AS580" s="457"/>
      <c r="AT580" s="457"/>
      <c r="AU580" s="457"/>
      <c r="AV580" s="457"/>
      <c r="AW580" s="457"/>
      <c r="AX580" s="457"/>
      <c r="AY580" s="457"/>
      <c r="AZ580" s="457"/>
      <c r="BA580" s="457"/>
      <c r="BB580" s="457"/>
      <c r="BC580" s="457"/>
      <c r="BD580" s="457"/>
      <c r="BE580" s="200"/>
      <c r="BF580" s="200"/>
      <c r="BG580" s="200"/>
      <c r="BH580" s="200"/>
      <c r="BI580" s="200"/>
      <c r="BJ580" s="200"/>
      <c r="BK580" s="200"/>
    </row>
    <row r="581" spans="1:63" ht="16.5" customHeight="1" x14ac:dyDescent="0.25">
      <c r="A581" s="548" t="s">
        <v>61</v>
      </c>
      <c r="B581" s="548"/>
      <c r="C581" s="548"/>
      <c r="D581" s="200">
        <v>120</v>
      </c>
      <c r="E581" s="200">
        <v>120</v>
      </c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>
        <v>200</v>
      </c>
      <c r="R581" s="200">
        <v>200</v>
      </c>
      <c r="S581" s="200"/>
      <c r="T581" s="200"/>
      <c r="U581" s="200"/>
      <c r="V581" s="200"/>
      <c r="W581" s="457"/>
      <c r="X581" s="457"/>
      <c r="Y581" s="457"/>
      <c r="Z581" s="457"/>
      <c r="AA581" s="457"/>
      <c r="AB581" s="457"/>
      <c r="AC581" s="457"/>
      <c r="AD581" s="457"/>
      <c r="AE581" s="457"/>
      <c r="AF581" s="457"/>
      <c r="AG581" s="457"/>
      <c r="AH581" s="457"/>
      <c r="AI581" s="457"/>
      <c r="AJ581" s="457"/>
      <c r="AK581" s="457"/>
      <c r="AL581" s="457"/>
      <c r="AM581" s="457"/>
      <c r="AN581" s="457"/>
      <c r="AO581" s="457"/>
      <c r="AP581" s="457"/>
      <c r="AQ581" s="457"/>
      <c r="AR581" s="457"/>
      <c r="AS581" s="457"/>
      <c r="AT581" s="457"/>
      <c r="AU581" s="457"/>
      <c r="AV581" s="457"/>
      <c r="AW581" s="457"/>
      <c r="AX581" s="457"/>
      <c r="AY581" s="457"/>
      <c r="AZ581" s="457"/>
      <c r="BA581" s="457"/>
      <c r="BB581" s="457"/>
      <c r="BC581" s="457"/>
      <c r="BD581" s="457"/>
      <c r="BE581" s="200"/>
      <c r="BF581" s="200"/>
      <c r="BG581" s="200"/>
      <c r="BH581" s="200"/>
      <c r="BI581" s="200"/>
      <c r="BJ581" s="200"/>
      <c r="BK581" s="200"/>
    </row>
    <row r="582" spans="1:63" ht="16.5" customHeight="1" x14ac:dyDescent="0.25">
      <c r="A582" s="548"/>
      <c r="B582" s="548"/>
      <c r="C582" s="548"/>
      <c r="D582" s="200"/>
      <c r="E582" s="200"/>
      <c r="F582" s="201">
        <v>1.1000000000000001</v>
      </c>
      <c r="G582" s="201">
        <v>2.94</v>
      </c>
      <c r="H582" s="201">
        <v>9.1199999999999992</v>
      </c>
      <c r="I582" s="201">
        <v>67.349999999999994</v>
      </c>
      <c r="J582" s="201">
        <v>5.5E-2</v>
      </c>
      <c r="K582" s="201">
        <v>3.77</v>
      </c>
      <c r="L582" s="201"/>
      <c r="M582" s="201">
        <v>30.2</v>
      </c>
      <c r="N582" s="201">
        <v>58.75</v>
      </c>
      <c r="O582" s="201">
        <v>20.7</v>
      </c>
      <c r="P582" s="201">
        <v>1.02</v>
      </c>
      <c r="Q582" s="201"/>
      <c r="R582" s="201"/>
      <c r="S582" s="201">
        <v>1.83</v>
      </c>
      <c r="T582" s="201">
        <v>4.9000000000000004</v>
      </c>
      <c r="U582" s="201">
        <v>15.2</v>
      </c>
      <c r="V582" s="201">
        <v>132.5</v>
      </c>
      <c r="W582" s="457"/>
      <c r="X582" s="457"/>
      <c r="Y582" s="457"/>
      <c r="Z582" s="457"/>
      <c r="AA582" s="457"/>
      <c r="AB582" s="457"/>
      <c r="AC582" s="457"/>
      <c r="AD582" s="457"/>
      <c r="AE582" s="457"/>
      <c r="AF582" s="457"/>
      <c r="AG582" s="457"/>
      <c r="AH582" s="457"/>
      <c r="AI582" s="457"/>
      <c r="AJ582" s="457"/>
      <c r="AK582" s="457"/>
      <c r="AL582" s="457"/>
      <c r="AM582" s="457"/>
      <c r="AN582" s="457"/>
      <c r="AO582" s="457"/>
      <c r="AP582" s="457"/>
      <c r="AQ582" s="457"/>
      <c r="AR582" s="457"/>
      <c r="AS582" s="457"/>
      <c r="AT582" s="457"/>
      <c r="AU582" s="457"/>
      <c r="AV582" s="457"/>
      <c r="AW582" s="457"/>
      <c r="AX582" s="457"/>
      <c r="AY582" s="457"/>
      <c r="AZ582" s="457"/>
      <c r="BA582" s="457"/>
      <c r="BB582" s="457"/>
      <c r="BC582" s="457"/>
      <c r="BD582" s="457"/>
      <c r="BE582" s="201">
        <v>8.2000000000000003E-2</v>
      </c>
      <c r="BF582" s="201">
        <v>11.5</v>
      </c>
      <c r="BG582" s="201"/>
      <c r="BH582" s="201">
        <v>42.4</v>
      </c>
      <c r="BI582" s="201">
        <v>68.2</v>
      </c>
      <c r="BJ582" s="201">
        <v>30.95</v>
      </c>
      <c r="BK582" s="201">
        <v>1.48</v>
      </c>
    </row>
    <row r="583" spans="1:63" s="1" customFormat="1" ht="16.5" customHeight="1" x14ac:dyDescent="0.25">
      <c r="A583" s="559" t="s">
        <v>88</v>
      </c>
      <c r="B583" s="559"/>
      <c r="C583" s="559"/>
      <c r="D583" s="10">
        <v>5</v>
      </c>
      <c r="E583" s="10">
        <v>5</v>
      </c>
      <c r="F583" s="10">
        <v>0.14000000000000001</v>
      </c>
      <c r="G583" s="10">
        <v>0.75</v>
      </c>
      <c r="H583" s="10">
        <v>0.16</v>
      </c>
      <c r="I583" s="10">
        <v>10.3</v>
      </c>
      <c r="J583" s="10"/>
      <c r="K583" s="10"/>
      <c r="L583" s="10"/>
      <c r="M583" s="10"/>
      <c r="N583" s="10"/>
      <c r="O583" s="10"/>
      <c r="P583" s="10"/>
      <c r="Q583" s="234">
        <v>5</v>
      </c>
      <c r="R583" s="10">
        <v>5</v>
      </c>
      <c r="S583" s="10">
        <v>0.14000000000000001</v>
      </c>
      <c r="T583" s="10">
        <v>0.75</v>
      </c>
      <c r="U583" s="10">
        <v>0.16</v>
      </c>
      <c r="V583" s="10">
        <v>10.3</v>
      </c>
      <c r="W583" s="559" t="s">
        <v>88</v>
      </c>
      <c r="X583" s="559"/>
      <c r="Y583" s="559"/>
      <c r="Z583" s="7">
        <v>5</v>
      </c>
      <c r="AA583" s="10">
        <v>5</v>
      </c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29"/>
      <c r="AP583" s="10">
        <v>5</v>
      </c>
      <c r="AQ583" s="10"/>
      <c r="AR583" s="10"/>
      <c r="AS583" s="10"/>
      <c r="AT583" s="7"/>
      <c r="AU583" s="10"/>
      <c r="AV583" s="10"/>
      <c r="AW583" s="7"/>
      <c r="AX583" s="7"/>
      <c r="AY583" s="10"/>
      <c r="AZ583" s="10"/>
      <c r="BA583" s="7"/>
      <c r="BB583" s="7"/>
      <c r="BC583" s="7"/>
      <c r="BD583" s="29"/>
      <c r="BE583" s="10"/>
      <c r="BF583" s="10"/>
      <c r="BG583" s="10"/>
      <c r="BH583" s="10"/>
      <c r="BI583" s="10"/>
      <c r="BJ583" s="10"/>
      <c r="BK583" s="10"/>
    </row>
    <row r="584" spans="1:63" s="1" customFormat="1" x14ac:dyDescent="0.25">
      <c r="A584" s="521" t="s">
        <v>306</v>
      </c>
      <c r="B584" s="522"/>
      <c r="C584" s="523"/>
      <c r="D584" s="17"/>
      <c r="E584" s="8"/>
      <c r="F584" s="9"/>
      <c r="G584" s="10"/>
      <c r="H584" s="10"/>
      <c r="I584" s="10"/>
      <c r="J584" s="9"/>
      <c r="K584" s="10"/>
      <c r="L584" s="10"/>
      <c r="M584" s="10"/>
      <c r="N584" s="10"/>
      <c r="O584" s="10"/>
      <c r="P584" s="214"/>
      <c r="Q584" s="17"/>
      <c r="R584" s="8"/>
      <c r="S584" s="9"/>
      <c r="T584" s="10"/>
      <c r="U584" s="7"/>
      <c r="V584" s="8"/>
      <c r="W584" s="521" t="s">
        <v>306</v>
      </c>
      <c r="X584" s="522"/>
      <c r="Y584" s="523"/>
      <c r="Z584" s="7"/>
      <c r="AA584" s="7"/>
      <c r="AB584" s="10"/>
      <c r="AC584" s="7"/>
      <c r="AD584" s="7"/>
      <c r="AE584" s="10"/>
      <c r="AF584" s="10"/>
      <c r="AG584" s="7"/>
      <c r="AH584" s="7"/>
      <c r="AI584" s="10"/>
      <c r="AJ584" s="10"/>
      <c r="AK584" s="7"/>
      <c r="AL584" s="7"/>
      <c r="AM584" s="7"/>
      <c r="AN584" s="7"/>
      <c r="AO584" s="7"/>
      <c r="AP584" s="7"/>
      <c r="AQ584" s="10"/>
      <c r="AR584" s="7"/>
      <c r="AS584" s="7"/>
      <c r="AT584" s="10"/>
      <c r="AU584" s="10"/>
      <c r="AV584" s="7"/>
      <c r="AW584" s="7"/>
      <c r="AX584" s="10"/>
      <c r="AY584" s="10"/>
      <c r="AZ584" s="7"/>
      <c r="BA584" s="7"/>
      <c r="BB584" s="7"/>
      <c r="BC584" s="7"/>
      <c r="BE584" s="9"/>
      <c r="BF584" s="10"/>
      <c r="BG584" s="10"/>
      <c r="BH584" s="10"/>
      <c r="BI584" s="10"/>
      <c r="BJ584" s="10"/>
      <c r="BK584" s="214"/>
    </row>
    <row r="585" spans="1:63" s="1" customFormat="1" x14ac:dyDescent="0.25">
      <c r="A585" s="521" t="s">
        <v>307</v>
      </c>
      <c r="B585" s="522"/>
      <c r="C585" s="523"/>
      <c r="D585" s="17"/>
      <c r="E585" s="6">
        <v>60</v>
      </c>
      <c r="F585" s="9"/>
      <c r="G585" s="10"/>
      <c r="H585" s="10"/>
      <c r="I585" s="10"/>
      <c r="J585" s="9"/>
      <c r="K585" s="10"/>
      <c r="L585" s="10"/>
      <c r="M585" s="10"/>
      <c r="N585" s="10"/>
      <c r="O585" s="10"/>
      <c r="P585" s="214"/>
      <c r="Q585" s="17"/>
      <c r="R585" s="6">
        <v>80</v>
      </c>
      <c r="S585" s="9"/>
      <c r="T585" s="10"/>
      <c r="U585" s="7"/>
      <c r="V585" s="8"/>
      <c r="W585" s="521" t="s">
        <v>307</v>
      </c>
      <c r="X585" s="522"/>
      <c r="Y585" s="523"/>
      <c r="Z585" s="7"/>
      <c r="AA585" s="10">
        <v>60</v>
      </c>
      <c r="AB585" s="10"/>
      <c r="AC585" s="7"/>
      <c r="AD585" s="7"/>
      <c r="AE585" s="10"/>
      <c r="AF585" s="10"/>
      <c r="AG585" s="7"/>
      <c r="AH585" s="7"/>
      <c r="AI585" s="10"/>
      <c r="AJ585" s="10"/>
      <c r="AK585" s="7"/>
      <c r="AL585" s="7"/>
      <c r="AM585" s="7"/>
      <c r="AN585" s="7"/>
      <c r="AO585" s="7"/>
      <c r="AP585" s="10">
        <v>80</v>
      </c>
      <c r="AQ585" s="10"/>
      <c r="AR585" s="7"/>
      <c r="AS585" s="7"/>
      <c r="AT585" s="10"/>
      <c r="AU585" s="10"/>
      <c r="AV585" s="7"/>
      <c r="AW585" s="7"/>
      <c r="AX585" s="10"/>
      <c r="AY585" s="10"/>
      <c r="AZ585" s="7"/>
      <c r="BA585" s="7"/>
      <c r="BB585" s="7"/>
      <c r="BC585" s="7"/>
      <c r="BE585" s="9"/>
      <c r="BF585" s="10"/>
      <c r="BG585" s="10"/>
      <c r="BH585" s="10"/>
      <c r="BI585" s="10"/>
      <c r="BJ585" s="10"/>
      <c r="BK585" s="214"/>
    </row>
    <row r="586" spans="1:63" s="1" customFormat="1" x14ac:dyDescent="0.25">
      <c r="A586" s="543" t="s">
        <v>308</v>
      </c>
      <c r="B586" s="515"/>
      <c r="C586" s="516"/>
      <c r="D586" s="17">
        <v>73</v>
      </c>
      <c r="E586" s="8">
        <v>37</v>
      </c>
      <c r="F586" s="9"/>
      <c r="G586" s="10"/>
      <c r="H586" s="10"/>
      <c r="I586" s="10"/>
      <c r="J586" s="9"/>
      <c r="K586" s="10"/>
      <c r="L586" s="10"/>
      <c r="M586" s="10"/>
      <c r="N586" s="10"/>
      <c r="O586" s="10"/>
      <c r="P586" s="214"/>
      <c r="Q586" s="17">
        <v>98</v>
      </c>
      <c r="R586" s="8">
        <v>49</v>
      </c>
      <c r="S586" s="9"/>
      <c r="T586" s="10"/>
      <c r="U586" s="10"/>
      <c r="V586" s="6"/>
      <c r="W586" s="543" t="s">
        <v>308</v>
      </c>
      <c r="X586" s="515"/>
      <c r="Y586" s="516"/>
      <c r="Z586" s="7">
        <v>41</v>
      </c>
      <c r="AA586" s="7">
        <v>37</v>
      </c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7">
        <v>55</v>
      </c>
      <c r="AP586" s="7">
        <v>49</v>
      </c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E586" s="9"/>
      <c r="BF586" s="10"/>
      <c r="BG586" s="10"/>
      <c r="BH586" s="10"/>
      <c r="BI586" s="10"/>
      <c r="BJ586" s="10"/>
      <c r="BK586" s="214"/>
    </row>
    <row r="587" spans="1:63" s="1" customFormat="1" ht="16.5" customHeight="1" x14ac:dyDescent="0.25">
      <c r="A587" s="543" t="s">
        <v>48</v>
      </c>
      <c r="B587" s="515"/>
      <c r="C587" s="516"/>
      <c r="D587" s="17">
        <v>21</v>
      </c>
      <c r="E587" s="8">
        <v>17</v>
      </c>
      <c r="F587" s="9"/>
      <c r="G587" s="10"/>
      <c r="H587" s="10"/>
      <c r="I587" s="10"/>
      <c r="J587" s="9"/>
      <c r="K587" s="10"/>
      <c r="L587" s="10"/>
      <c r="M587" s="10"/>
      <c r="N587" s="10"/>
      <c r="O587" s="10"/>
      <c r="P587" s="214"/>
      <c r="Q587" s="17">
        <v>28</v>
      </c>
      <c r="R587" s="8">
        <v>22</v>
      </c>
      <c r="S587" s="9"/>
      <c r="T587" s="10"/>
      <c r="U587" s="7"/>
      <c r="V587" s="8"/>
      <c r="W587" s="543" t="s">
        <v>48</v>
      </c>
      <c r="X587" s="515"/>
      <c r="Y587" s="516"/>
      <c r="Z587" s="7">
        <v>21</v>
      </c>
      <c r="AA587" s="7">
        <v>17</v>
      </c>
      <c r="AB587" s="10"/>
      <c r="AC587" s="7"/>
      <c r="AD587" s="7"/>
      <c r="AE587" s="10"/>
      <c r="AF587" s="10"/>
      <c r="AG587" s="7"/>
      <c r="AH587" s="7"/>
      <c r="AI587" s="10"/>
      <c r="AJ587" s="10"/>
      <c r="AK587" s="7"/>
      <c r="AL587" s="7"/>
      <c r="AM587" s="7"/>
      <c r="AN587" s="7"/>
      <c r="AO587" s="7">
        <v>28</v>
      </c>
      <c r="AP587" s="7">
        <v>22</v>
      </c>
      <c r="AQ587" s="10"/>
      <c r="AR587" s="7"/>
      <c r="AS587" s="7"/>
      <c r="AT587" s="10"/>
      <c r="AU587" s="10"/>
      <c r="AV587" s="7"/>
      <c r="AW587" s="7"/>
      <c r="AX587" s="10"/>
      <c r="AY587" s="10"/>
      <c r="AZ587" s="7"/>
      <c r="BA587" s="7"/>
      <c r="BB587" s="7"/>
      <c r="BC587" s="7"/>
      <c r="BE587" s="9"/>
      <c r="BF587" s="10"/>
      <c r="BG587" s="10"/>
      <c r="BH587" s="10"/>
      <c r="BI587" s="10"/>
      <c r="BJ587" s="10"/>
      <c r="BK587" s="214"/>
    </row>
    <row r="588" spans="1:63" s="1" customFormat="1" ht="16.5" customHeight="1" x14ac:dyDescent="0.25">
      <c r="A588" s="543" t="s">
        <v>18</v>
      </c>
      <c r="B588" s="515"/>
      <c r="C588" s="516"/>
      <c r="D588" s="17">
        <v>8</v>
      </c>
      <c r="E588" s="8">
        <v>7</v>
      </c>
      <c r="F588" s="3"/>
      <c r="G588" s="7"/>
      <c r="H588" s="7"/>
      <c r="I588" s="7"/>
      <c r="J588" s="3"/>
      <c r="K588" s="7"/>
      <c r="L588" s="7"/>
      <c r="M588" s="7"/>
      <c r="N588" s="7"/>
      <c r="O588" s="7"/>
      <c r="P588" s="266"/>
      <c r="Q588" s="17">
        <v>11</v>
      </c>
      <c r="R588" s="8">
        <v>9</v>
      </c>
      <c r="S588" s="3"/>
      <c r="T588" s="7"/>
      <c r="U588" s="10"/>
      <c r="V588" s="6"/>
      <c r="W588" s="543" t="s">
        <v>18</v>
      </c>
      <c r="X588" s="515"/>
      <c r="Y588" s="516"/>
      <c r="Z588" s="7">
        <v>8</v>
      </c>
      <c r="AA588" s="7">
        <v>7</v>
      </c>
      <c r="AB588" s="7"/>
      <c r="AC588" s="10"/>
      <c r="AD588" s="10"/>
      <c r="AE588" s="7"/>
      <c r="AF588" s="7"/>
      <c r="AG588" s="10"/>
      <c r="AH588" s="10"/>
      <c r="AI588" s="7"/>
      <c r="AJ588" s="7"/>
      <c r="AK588" s="10"/>
      <c r="AL588" s="10"/>
      <c r="AM588" s="10"/>
      <c r="AN588" s="10"/>
      <c r="AO588" s="7">
        <v>11</v>
      </c>
      <c r="AP588" s="7">
        <v>9</v>
      </c>
      <c r="AQ588" s="7"/>
      <c r="AR588" s="10"/>
      <c r="AS588" s="10"/>
      <c r="AT588" s="7"/>
      <c r="AU588" s="7"/>
      <c r="AV588" s="10"/>
      <c r="AW588" s="10"/>
      <c r="AX588" s="7"/>
      <c r="AY588" s="7"/>
      <c r="AZ588" s="10"/>
      <c r="BA588" s="10"/>
      <c r="BB588" s="10"/>
      <c r="BC588" s="10"/>
      <c r="BE588" s="3"/>
      <c r="BF588" s="7"/>
      <c r="BG588" s="7"/>
      <c r="BH588" s="7"/>
      <c r="BI588" s="7"/>
      <c r="BJ588" s="7"/>
      <c r="BK588" s="266"/>
    </row>
    <row r="589" spans="1:63" s="1" customFormat="1" x14ac:dyDescent="0.25">
      <c r="A589" s="543" t="s">
        <v>7</v>
      </c>
      <c r="B589" s="515"/>
      <c r="C589" s="516"/>
      <c r="D589" s="17">
        <v>2</v>
      </c>
      <c r="E589" s="8">
        <v>2</v>
      </c>
      <c r="F589" s="3"/>
      <c r="G589" s="7"/>
      <c r="H589" s="7"/>
      <c r="I589" s="7"/>
      <c r="J589" s="3"/>
      <c r="K589" s="7"/>
      <c r="L589" s="7"/>
      <c r="M589" s="7"/>
      <c r="N589" s="7"/>
      <c r="O589" s="7"/>
      <c r="P589" s="266"/>
      <c r="Q589" s="17">
        <v>2</v>
      </c>
      <c r="R589" s="8">
        <v>2</v>
      </c>
      <c r="S589" s="3"/>
      <c r="T589" s="7"/>
      <c r="U589" s="7"/>
      <c r="V589" s="8"/>
      <c r="W589" s="543" t="s">
        <v>7</v>
      </c>
      <c r="X589" s="515"/>
      <c r="Y589" s="516"/>
      <c r="Z589" s="7">
        <v>2</v>
      </c>
      <c r="AA589" s="7">
        <v>2</v>
      </c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>
        <v>2</v>
      </c>
      <c r="AP589" s="7">
        <v>2</v>
      </c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E589" s="3"/>
      <c r="BF589" s="7"/>
      <c r="BG589" s="7"/>
      <c r="BH589" s="7"/>
      <c r="BI589" s="7"/>
      <c r="BJ589" s="7"/>
      <c r="BK589" s="266"/>
    </row>
    <row r="590" spans="1:63" s="1" customFormat="1" x14ac:dyDescent="0.25">
      <c r="A590" s="543" t="s">
        <v>19</v>
      </c>
      <c r="B590" s="515"/>
      <c r="C590" s="516"/>
      <c r="D590" s="17">
        <v>3</v>
      </c>
      <c r="E590" s="8">
        <v>3</v>
      </c>
      <c r="F590" s="3"/>
      <c r="G590" s="7"/>
      <c r="H590" s="7"/>
      <c r="I590" s="7"/>
      <c r="J590" s="3"/>
      <c r="K590" s="7"/>
      <c r="L590" s="7"/>
      <c r="M590" s="7"/>
      <c r="N590" s="7"/>
      <c r="O590" s="7"/>
      <c r="P590" s="266"/>
      <c r="Q590" s="17">
        <v>4</v>
      </c>
      <c r="R590" s="8">
        <v>4</v>
      </c>
      <c r="S590" s="3"/>
      <c r="T590" s="7"/>
      <c r="U590" s="7"/>
      <c r="V590" s="8"/>
      <c r="W590" s="543" t="s">
        <v>19</v>
      </c>
      <c r="X590" s="515"/>
      <c r="Y590" s="516"/>
      <c r="Z590" s="7">
        <v>3</v>
      </c>
      <c r="AA590" s="7">
        <v>3</v>
      </c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>
        <v>4</v>
      </c>
      <c r="AP590" s="7">
        <v>4</v>
      </c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E590" s="3"/>
      <c r="BF590" s="7"/>
      <c r="BG590" s="7"/>
      <c r="BH590" s="7"/>
      <c r="BI590" s="7"/>
      <c r="BJ590" s="7"/>
      <c r="BK590" s="266"/>
    </row>
    <row r="591" spans="1:63" s="1" customFormat="1" x14ac:dyDescent="0.25">
      <c r="A591" s="543" t="s">
        <v>61</v>
      </c>
      <c r="B591" s="515"/>
      <c r="C591" s="516"/>
      <c r="D591" s="17">
        <v>13</v>
      </c>
      <c r="E591" s="8">
        <v>13</v>
      </c>
      <c r="F591" s="3"/>
      <c r="G591" s="7"/>
      <c r="H591" s="7"/>
      <c r="I591" s="7"/>
      <c r="J591" s="3"/>
      <c r="K591" s="7"/>
      <c r="L591" s="7"/>
      <c r="M591" s="7"/>
      <c r="N591" s="7"/>
      <c r="O591" s="7"/>
      <c r="P591" s="266"/>
      <c r="Q591" s="17">
        <v>17</v>
      </c>
      <c r="R591" s="8">
        <v>17</v>
      </c>
      <c r="S591" s="3"/>
      <c r="T591" s="7"/>
      <c r="U591" s="7"/>
      <c r="V591" s="8"/>
      <c r="W591" s="543" t="s">
        <v>61</v>
      </c>
      <c r="X591" s="515"/>
      <c r="Y591" s="516"/>
      <c r="Z591" s="7">
        <v>13</v>
      </c>
      <c r="AA591" s="7">
        <v>13</v>
      </c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>
        <v>17</v>
      </c>
      <c r="AP591" s="7">
        <v>17</v>
      </c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E591" s="3"/>
      <c r="BF591" s="7"/>
      <c r="BG591" s="7"/>
      <c r="BH591" s="7"/>
      <c r="BI591" s="7"/>
      <c r="BJ591" s="7"/>
      <c r="BK591" s="266"/>
    </row>
    <row r="592" spans="1:63" s="1" customFormat="1" ht="19.149999999999999" customHeight="1" x14ac:dyDescent="0.25">
      <c r="A592" s="551"/>
      <c r="B592" s="552"/>
      <c r="C592" s="553"/>
      <c r="D592" s="17"/>
      <c r="E592" s="6"/>
      <c r="F592" s="9">
        <v>5.94</v>
      </c>
      <c r="G592" s="10">
        <v>3.42</v>
      </c>
      <c r="H592" s="10">
        <v>1.54</v>
      </c>
      <c r="I592" s="10">
        <v>121</v>
      </c>
      <c r="J592" s="9">
        <v>0.05</v>
      </c>
      <c r="K592" s="10">
        <v>1.81</v>
      </c>
      <c r="L592" s="10">
        <v>3</v>
      </c>
      <c r="M592" s="10">
        <v>38.6</v>
      </c>
      <c r="N592" s="10">
        <v>127.8</v>
      </c>
      <c r="O592" s="10">
        <v>19</v>
      </c>
      <c r="P592" s="214">
        <v>1.55</v>
      </c>
      <c r="Q592" s="17"/>
      <c r="R592" s="6"/>
      <c r="S592" s="9">
        <v>7.93</v>
      </c>
      <c r="T592" s="10">
        <v>4.55</v>
      </c>
      <c r="U592" s="10">
        <v>2.2000000000000002</v>
      </c>
      <c r="V592" s="6">
        <v>132</v>
      </c>
      <c r="W592" s="551"/>
      <c r="X592" s="552"/>
      <c r="Y592" s="553"/>
      <c r="Z592" s="7"/>
      <c r="AA592" s="10"/>
      <c r="AB592" s="10">
        <v>122.6</v>
      </c>
      <c r="AC592" s="7">
        <v>151.5</v>
      </c>
      <c r="AD592" s="7">
        <v>18.600000000000001</v>
      </c>
      <c r="AE592" s="10">
        <v>19</v>
      </c>
      <c r="AF592" s="10">
        <v>99.4</v>
      </c>
      <c r="AG592" s="7">
        <v>0.4</v>
      </c>
      <c r="AH592" s="7">
        <v>3</v>
      </c>
      <c r="AI592" s="10">
        <v>1918</v>
      </c>
      <c r="AJ592" s="10">
        <v>1.55</v>
      </c>
      <c r="AK592" s="7">
        <v>0.05</v>
      </c>
      <c r="AL592" s="7">
        <v>0.04</v>
      </c>
      <c r="AM592" s="7">
        <v>0.56999999999999995</v>
      </c>
      <c r="AN592" s="7">
        <v>1.1299999999999999</v>
      </c>
      <c r="AO592" s="7"/>
      <c r="AP592" s="10"/>
      <c r="AQ592" s="10">
        <v>131.19999999999999</v>
      </c>
      <c r="AR592" s="7">
        <v>211.2</v>
      </c>
      <c r="AS592" s="7">
        <v>24.4</v>
      </c>
      <c r="AT592" s="10">
        <v>25.8</v>
      </c>
      <c r="AU592" s="10">
        <v>132.5</v>
      </c>
      <c r="AV592" s="7">
        <v>0.56000000000000005</v>
      </c>
      <c r="AW592" s="7">
        <v>4</v>
      </c>
      <c r="AX592" s="10">
        <v>2504</v>
      </c>
      <c r="AY592" s="10">
        <v>2.0699999999999998</v>
      </c>
      <c r="AZ592" s="7">
        <v>0.06</v>
      </c>
      <c r="BA592" s="7">
        <v>0.06</v>
      </c>
      <c r="BB592" s="7">
        <v>0.76</v>
      </c>
      <c r="BC592" s="7">
        <v>1.8</v>
      </c>
      <c r="BE592" s="9">
        <v>0.05</v>
      </c>
      <c r="BF592" s="10">
        <v>2.81</v>
      </c>
      <c r="BG592" s="10">
        <v>4</v>
      </c>
      <c r="BH592" s="10">
        <v>56.4</v>
      </c>
      <c r="BI592" s="10">
        <v>132.5</v>
      </c>
      <c r="BJ592" s="10">
        <v>25.8</v>
      </c>
      <c r="BK592" s="214">
        <v>2.0699999999999998</v>
      </c>
    </row>
    <row r="593" spans="1:63" ht="15.75" customHeight="1" x14ac:dyDescent="0.25">
      <c r="A593" s="498" t="s">
        <v>237</v>
      </c>
      <c r="B593" s="498"/>
      <c r="C593" s="498"/>
      <c r="D593" s="200"/>
      <c r="E593" s="201">
        <v>120</v>
      </c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1">
        <v>150</v>
      </c>
      <c r="S593" s="200"/>
      <c r="T593" s="200"/>
      <c r="U593" s="200"/>
      <c r="V593" s="200"/>
      <c r="W593" s="498" t="s">
        <v>183</v>
      </c>
      <c r="X593" s="498"/>
      <c r="Y593" s="498"/>
      <c r="Z593" s="200"/>
      <c r="AA593" s="201">
        <v>90</v>
      </c>
      <c r="AB593" s="200"/>
      <c r="AC593" s="200"/>
      <c r="AD593" s="200"/>
      <c r="AE593" s="200"/>
      <c r="AF593" s="200"/>
      <c r="AG593" s="200"/>
      <c r="AH593" s="200"/>
      <c r="AI593" s="200"/>
      <c r="AJ593" s="200"/>
      <c r="AK593" s="200"/>
      <c r="AL593" s="200"/>
      <c r="AM593" s="200"/>
      <c r="AN593" s="200"/>
      <c r="AO593" s="200"/>
      <c r="AP593" s="201">
        <v>100</v>
      </c>
      <c r="AQ593" s="200"/>
      <c r="AR593" s="200"/>
      <c r="AS593" s="200"/>
      <c r="AT593" s="200"/>
      <c r="AU593" s="200"/>
      <c r="AV593" s="200"/>
      <c r="AW593" s="200"/>
      <c r="AX593" s="200"/>
      <c r="AY593" s="200"/>
      <c r="AZ593" s="200"/>
      <c r="BA593" s="200"/>
      <c r="BB593" s="200"/>
      <c r="BC593" s="200"/>
      <c r="BD593" s="457"/>
      <c r="BE593" s="200"/>
      <c r="BF593" s="200"/>
      <c r="BG593" s="200"/>
      <c r="BH593" s="200"/>
      <c r="BI593" s="200"/>
      <c r="BJ593" s="200"/>
      <c r="BK593" s="200"/>
    </row>
    <row r="594" spans="1:63" ht="15.75" customHeight="1" x14ac:dyDescent="0.25">
      <c r="A594" s="548" t="s">
        <v>64</v>
      </c>
      <c r="B594" s="548"/>
      <c r="C594" s="548"/>
      <c r="D594" s="200" t="s">
        <v>238</v>
      </c>
      <c r="E594" s="200">
        <v>103</v>
      </c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 t="s">
        <v>239</v>
      </c>
      <c r="R594" s="200">
        <v>129</v>
      </c>
      <c r="S594" s="200"/>
      <c r="T594" s="200"/>
      <c r="U594" s="200"/>
      <c r="V594" s="200"/>
      <c r="W594" s="548" t="s">
        <v>194</v>
      </c>
      <c r="X594" s="548"/>
      <c r="Y594" s="548"/>
      <c r="Z594" s="200" t="s">
        <v>184</v>
      </c>
      <c r="AA594" s="200">
        <v>90</v>
      </c>
      <c r="AB594" s="200"/>
      <c r="AC594" s="200"/>
      <c r="AD594" s="200"/>
      <c r="AE594" s="200"/>
      <c r="AF594" s="200"/>
      <c r="AG594" s="200"/>
      <c r="AH594" s="200"/>
      <c r="AI594" s="200"/>
      <c r="AJ594" s="200"/>
      <c r="AK594" s="200"/>
      <c r="AL594" s="200"/>
      <c r="AM594" s="200"/>
      <c r="AN594" s="200"/>
      <c r="AO594" s="200" t="s">
        <v>185</v>
      </c>
      <c r="AP594" s="200">
        <v>100</v>
      </c>
      <c r="AQ594" s="200"/>
      <c r="AR594" s="200"/>
      <c r="AS594" s="200"/>
      <c r="AT594" s="200"/>
      <c r="AU594" s="200"/>
      <c r="AV594" s="200"/>
      <c r="AW594" s="200"/>
      <c r="AX594" s="200"/>
      <c r="AY594" s="200"/>
      <c r="AZ594" s="200"/>
      <c r="BA594" s="200"/>
      <c r="BB594" s="200"/>
      <c r="BC594" s="200"/>
      <c r="BD594" s="457"/>
      <c r="BE594" s="200"/>
      <c r="BF594" s="200"/>
      <c r="BG594" s="200"/>
      <c r="BH594" s="200"/>
      <c r="BI594" s="200"/>
      <c r="BJ594" s="200"/>
      <c r="BK594" s="200"/>
    </row>
    <row r="595" spans="1:63" ht="15.75" customHeight="1" x14ac:dyDescent="0.25">
      <c r="A595" s="454" t="s">
        <v>240</v>
      </c>
      <c r="B595" s="454"/>
      <c r="C595" s="454"/>
      <c r="D595" s="200">
        <v>19</v>
      </c>
      <c r="E595" s="200">
        <v>18</v>
      </c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>
        <v>24</v>
      </c>
      <c r="R595" s="200">
        <v>23</v>
      </c>
      <c r="S595" s="200"/>
      <c r="T595" s="200"/>
      <c r="U595" s="200"/>
      <c r="V595" s="200"/>
      <c r="W595" s="454"/>
      <c r="X595" s="454"/>
      <c r="Y595" s="454"/>
      <c r="Z595" s="200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00"/>
      <c r="AT595" s="200"/>
      <c r="AU595" s="200"/>
      <c r="AV595" s="200"/>
      <c r="AW595" s="200"/>
      <c r="AX595" s="200"/>
      <c r="AY595" s="200"/>
      <c r="AZ595" s="200"/>
      <c r="BA595" s="200"/>
      <c r="BB595" s="200"/>
      <c r="BC595" s="200"/>
      <c r="BD595" s="457"/>
      <c r="BE595" s="200"/>
      <c r="BF595" s="200"/>
      <c r="BG595" s="200"/>
      <c r="BH595" s="200"/>
      <c r="BI595" s="200"/>
      <c r="BJ595" s="200"/>
      <c r="BK595" s="200"/>
    </row>
    <row r="596" spans="1:63" ht="15.75" customHeight="1" x14ac:dyDescent="0.25">
      <c r="A596" s="548" t="s">
        <v>28</v>
      </c>
      <c r="B596" s="548"/>
      <c r="C596" s="548"/>
      <c r="D596" s="200">
        <v>4.2</v>
      </c>
      <c r="E596" s="200">
        <v>4.2</v>
      </c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>
        <v>5.2</v>
      </c>
      <c r="R596" s="200">
        <v>5.2</v>
      </c>
      <c r="S596" s="200"/>
      <c r="T596" s="200"/>
      <c r="U596" s="200"/>
      <c r="V596" s="200"/>
      <c r="W596" s="548" t="s">
        <v>28</v>
      </c>
      <c r="X596" s="548"/>
      <c r="Y596" s="548"/>
      <c r="Z596" s="200">
        <v>3.2</v>
      </c>
      <c r="AA596" s="200">
        <v>3.2</v>
      </c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>
        <v>3.5</v>
      </c>
      <c r="AP596" s="200">
        <v>3.5</v>
      </c>
      <c r="AQ596" s="200"/>
      <c r="AR596" s="200"/>
      <c r="AS596" s="200"/>
      <c r="AT596" s="200"/>
      <c r="AU596" s="200"/>
      <c r="AV596" s="200"/>
      <c r="AW596" s="200"/>
      <c r="AX596" s="200"/>
      <c r="AY596" s="200"/>
      <c r="AZ596" s="200"/>
      <c r="BA596" s="200"/>
      <c r="BB596" s="200"/>
      <c r="BC596" s="200"/>
      <c r="BD596" s="457"/>
      <c r="BE596" s="200"/>
      <c r="BF596" s="200"/>
      <c r="BG596" s="200"/>
      <c r="BH596" s="200"/>
      <c r="BI596" s="200"/>
      <c r="BJ596" s="200"/>
      <c r="BK596" s="200"/>
    </row>
    <row r="597" spans="1:63" ht="15.75" customHeight="1" x14ac:dyDescent="0.25">
      <c r="A597" s="548"/>
      <c r="B597" s="548"/>
      <c r="C597" s="548"/>
      <c r="D597" s="200"/>
      <c r="E597" s="200"/>
      <c r="F597" s="201">
        <v>2.4500000000000002</v>
      </c>
      <c r="G597" s="201">
        <v>3.84</v>
      </c>
      <c r="H597" s="201">
        <v>16.350000000000001</v>
      </c>
      <c r="I597" s="201">
        <v>129</v>
      </c>
      <c r="J597" s="201">
        <v>0.2</v>
      </c>
      <c r="K597" s="201"/>
      <c r="L597" s="201">
        <v>19</v>
      </c>
      <c r="M597" s="201">
        <v>14.9</v>
      </c>
      <c r="N597" s="201">
        <v>205.4</v>
      </c>
      <c r="O597" s="201">
        <v>136</v>
      </c>
      <c r="P597" s="201">
        <v>3.9</v>
      </c>
      <c r="Q597" s="200"/>
      <c r="R597" s="200"/>
      <c r="S597" s="201">
        <v>3.06</v>
      </c>
      <c r="T597" s="201">
        <v>4.8</v>
      </c>
      <c r="U597" s="201">
        <v>20.43</v>
      </c>
      <c r="V597" s="201">
        <v>137.25</v>
      </c>
      <c r="W597" s="548"/>
      <c r="X597" s="548"/>
      <c r="Y597" s="548"/>
      <c r="Z597" s="200"/>
      <c r="AA597" s="200"/>
      <c r="AB597" s="201">
        <v>1.49</v>
      </c>
      <c r="AC597" s="201">
        <v>435.32</v>
      </c>
      <c r="AD597" s="201">
        <v>8.7799999999999994</v>
      </c>
      <c r="AE597" s="201">
        <v>17.59</v>
      </c>
      <c r="AF597" s="201">
        <v>47.83</v>
      </c>
      <c r="AG597" s="201">
        <v>0.69</v>
      </c>
      <c r="AH597" s="201">
        <v>12.6</v>
      </c>
      <c r="AI597" s="201">
        <v>24.75</v>
      </c>
      <c r="AJ597" s="201">
        <v>0.12</v>
      </c>
      <c r="AK597" s="201">
        <v>0.09</v>
      </c>
      <c r="AL597" s="201">
        <v>5.6000000000000001E-2</v>
      </c>
      <c r="AM597" s="201">
        <v>0.93</v>
      </c>
      <c r="AN597" s="201">
        <v>12.6</v>
      </c>
      <c r="AO597" s="200"/>
      <c r="AP597" s="200"/>
      <c r="AQ597" s="201">
        <v>1.66</v>
      </c>
      <c r="AR597" s="201">
        <v>483.69</v>
      </c>
      <c r="AS597" s="201">
        <v>9.76</v>
      </c>
      <c r="AT597" s="201">
        <v>19.55</v>
      </c>
      <c r="AU597" s="201">
        <v>53.15</v>
      </c>
      <c r="AV597" s="201">
        <v>0.77</v>
      </c>
      <c r="AW597" s="201">
        <v>14</v>
      </c>
      <c r="AX597" s="201">
        <v>27.5</v>
      </c>
      <c r="AY597" s="201">
        <v>0.13</v>
      </c>
      <c r="AZ597" s="201">
        <v>0.1</v>
      </c>
      <c r="BA597" s="201">
        <v>0.06</v>
      </c>
      <c r="BB597" s="201">
        <v>1.04</v>
      </c>
      <c r="BC597" s="201">
        <v>14</v>
      </c>
      <c r="BD597" s="457"/>
      <c r="BE597" s="201">
        <v>0.25</v>
      </c>
      <c r="BF597" s="201"/>
      <c r="BG597" s="201">
        <v>20</v>
      </c>
      <c r="BH597" s="201">
        <v>15.9</v>
      </c>
      <c r="BI597" s="201">
        <v>210.1</v>
      </c>
      <c r="BJ597" s="201">
        <v>140</v>
      </c>
      <c r="BK597" s="201">
        <v>4.8</v>
      </c>
    </row>
    <row r="598" spans="1:63" ht="18.75" customHeight="1" x14ac:dyDescent="0.25">
      <c r="A598" s="521" t="s">
        <v>121</v>
      </c>
      <c r="B598" s="522"/>
      <c r="C598" s="523"/>
      <c r="D598" s="17"/>
      <c r="E598" s="6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1"/>
      <c r="Y598" s="201"/>
      <c r="Z598" s="200"/>
      <c r="AA598" s="200"/>
      <c r="AB598" s="200"/>
      <c r="AC598" s="200"/>
      <c r="AD598" s="498" t="s">
        <v>121</v>
      </c>
      <c r="AE598" s="498"/>
      <c r="AF598" s="498"/>
      <c r="AG598" s="200"/>
      <c r="AH598" s="201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00"/>
      <c r="AT598" s="200"/>
      <c r="AU598" s="200"/>
      <c r="AV598" s="201"/>
      <c r="AW598" s="201"/>
      <c r="AX598" s="200"/>
      <c r="AY598" s="200"/>
      <c r="AZ598" s="200"/>
      <c r="BA598" s="200"/>
      <c r="BB598" s="200"/>
      <c r="BC598" s="200"/>
      <c r="BD598" s="200"/>
      <c r="BE598" s="200"/>
      <c r="BF598" s="200"/>
      <c r="BG598" s="200"/>
      <c r="BH598" s="200"/>
      <c r="BI598" s="200"/>
      <c r="BJ598" s="200"/>
      <c r="BK598" s="200"/>
    </row>
    <row r="599" spans="1:63" ht="18.75" customHeight="1" x14ac:dyDescent="0.25">
      <c r="A599" s="521" t="s">
        <v>144</v>
      </c>
      <c r="B599" s="522"/>
      <c r="C599" s="523"/>
      <c r="D599" s="17"/>
      <c r="E599" s="6">
        <v>150</v>
      </c>
      <c r="F599" s="3"/>
      <c r="G599" s="7"/>
      <c r="H599" s="7"/>
      <c r="I599" s="20"/>
      <c r="J599" s="200"/>
      <c r="K599" s="200"/>
      <c r="L599" s="200"/>
      <c r="M599" s="200"/>
      <c r="N599" s="200"/>
      <c r="O599" s="200"/>
      <c r="P599" s="200"/>
      <c r="Q599" s="24"/>
      <c r="R599" s="6">
        <v>180</v>
      </c>
      <c r="S599" s="3"/>
      <c r="T599" s="7"/>
      <c r="U599" s="16"/>
      <c r="V599" s="12"/>
      <c r="W599" s="504" t="s">
        <v>144</v>
      </c>
      <c r="X599" s="510"/>
      <c r="Y599" s="511"/>
      <c r="Z599" s="38"/>
      <c r="AA599" s="51">
        <v>150</v>
      </c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51"/>
      <c r="AP599" s="51">
        <v>180</v>
      </c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E599" s="175"/>
      <c r="BF599" s="176"/>
      <c r="BG599" s="176"/>
      <c r="BH599" s="176"/>
      <c r="BI599" s="176"/>
      <c r="BJ599" s="176"/>
      <c r="BK599" s="177"/>
    </row>
    <row r="600" spans="1:63" ht="18.75" customHeight="1" x14ac:dyDescent="0.25">
      <c r="A600" s="543" t="s">
        <v>22</v>
      </c>
      <c r="B600" s="515"/>
      <c r="C600" s="516"/>
      <c r="D600" s="17">
        <v>15</v>
      </c>
      <c r="E600" s="8">
        <v>15</v>
      </c>
      <c r="F600" s="3"/>
      <c r="G600" s="7"/>
      <c r="H600" s="7"/>
      <c r="I600" s="20"/>
      <c r="J600" s="200"/>
      <c r="K600" s="200"/>
      <c r="L600" s="200"/>
      <c r="M600" s="200"/>
      <c r="N600" s="200"/>
      <c r="O600" s="200"/>
      <c r="P600" s="200"/>
      <c r="Q600" s="17">
        <v>18</v>
      </c>
      <c r="R600" s="8">
        <v>18</v>
      </c>
      <c r="S600" s="3"/>
      <c r="T600" s="7"/>
      <c r="U600" s="10"/>
      <c r="V600" s="6"/>
      <c r="W600" s="512" t="s">
        <v>22</v>
      </c>
      <c r="X600" s="499"/>
      <c r="Y600" s="513"/>
      <c r="Z600" s="38">
        <v>15</v>
      </c>
      <c r="AA600" s="38">
        <v>15</v>
      </c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>
        <v>18</v>
      </c>
      <c r="AP600" s="38">
        <v>18</v>
      </c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E600" s="175"/>
      <c r="BF600" s="176"/>
      <c r="BG600" s="176"/>
      <c r="BH600" s="176"/>
      <c r="BI600" s="176"/>
      <c r="BJ600" s="176"/>
      <c r="BK600" s="177"/>
    </row>
    <row r="601" spans="1:63" ht="18.75" customHeight="1" x14ac:dyDescent="0.25">
      <c r="A601" s="543" t="s">
        <v>6</v>
      </c>
      <c r="B601" s="515"/>
      <c r="C601" s="516"/>
      <c r="D601" s="17">
        <v>12</v>
      </c>
      <c r="E601" s="8">
        <v>12</v>
      </c>
      <c r="F601" s="3"/>
      <c r="G601" s="7"/>
      <c r="H601" s="7"/>
      <c r="I601" s="20"/>
      <c r="J601" s="200"/>
      <c r="K601" s="200"/>
      <c r="L601" s="200"/>
      <c r="M601" s="200"/>
      <c r="N601" s="200"/>
      <c r="O601" s="200"/>
      <c r="P601" s="200"/>
      <c r="Q601" s="17">
        <v>15</v>
      </c>
      <c r="R601" s="8">
        <v>15</v>
      </c>
      <c r="S601" s="3"/>
      <c r="T601" s="7"/>
      <c r="U601" s="10"/>
      <c r="V601" s="6"/>
      <c r="W601" s="512" t="s">
        <v>22</v>
      </c>
      <c r="X601" s="499"/>
      <c r="Y601" s="513"/>
      <c r="Z601" s="38">
        <v>15</v>
      </c>
      <c r="AA601" s="38">
        <v>15</v>
      </c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>
        <v>18</v>
      </c>
      <c r="AP601" s="38">
        <v>18</v>
      </c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E601" s="175"/>
      <c r="BF601" s="176"/>
      <c r="BG601" s="176"/>
      <c r="BH601" s="176"/>
      <c r="BI601" s="176"/>
      <c r="BJ601" s="176"/>
      <c r="BK601" s="177"/>
    </row>
    <row r="602" spans="1:63" ht="18.75" customHeight="1" x14ac:dyDescent="0.25">
      <c r="A602" s="543"/>
      <c r="B602" s="515"/>
      <c r="C602" s="516"/>
      <c r="D602" s="17"/>
      <c r="E602" s="8"/>
      <c r="F602" s="9">
        <v>0.33</v>
      </c>
      <c r="G602" s="10">
        <v>0.02</v>
      </c>
      <c r="H602" s="10">
        <v>20.83</v>
      </c>
      <c r="I602" s="18">
        <v>85</v>
      </c>
      <c r="J602" s="201">
        <v>0.01</v>
      </c>
      <c r="K602" s="201">
        <v>19</v>
      </c>
      <c r="L602" s="201"/>
      <c r="M602" s="201">
        <v>14.39</v>
      </c>
      <c r="N602" s="201">
        <v>7.4</v>
      </c>
      <c r="O602" s="201">
        <v>6.98</v>
      </c>
      <c r="P602" s="201">
        <v>0.34</v>
      </c>
      <c r="Q602" s="24"/>
      <c r="R602" s="6"/>
      <c r="S602" s="9">
        <v>0.4</v>
      </c>
      <c r="T602" s="10">
        <v>0.02</v>
      </c>
      <c r="U602" s="10">
        <v>24.99</v>
      </c>
      <c r="V602" s="6">
        <v>102</v>
      </c>
      <c r="W602" s="512" t="s">
        <v>6</v>
      </c>
      <c r="X602" s="499"/>
      <c r="Y602" s="513"/>
      <c r="Z602" s="38">
        <v>12</v>
      </c>
      <c r="AA602" s="38">
        <v>12</v>
      </c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>
        <v>15</v>
      </c>
      <c r="AP602" s="38">
        <v>15</v>
      </c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E602" s="178">
        <v>0.05</v>
      </c>
      <c r="BF602" s="179">
        <v>21</v>
      </c>
      <c r="BG602" s="179"/>
      <c r="BH602" s="179">
        <v>16.8</v>
      </c>
      <c r="BI602" s="179">
        <v>9.6</v>
      </c>
      <c r="BJ602" s="179">
        <v>7.85</v>
      </c>
      <c r="BK602" s="180">
        <v>0.56999999999999995</v>
      </c>
    </row>
    <row r="603" spans="1:63" ht="15.75" customHeight="1" x14ac:dyDescent="0.25">
      <c r="A603" s="504" t="s">
        <v>10</v>
      </c>
      <c r="B603" s="510"/>
      <c r="C603" s="511"/>
      <c r="D603" s="54">
        <v>25</v>
      </c>
      <c r="E603" s="49">
        <v>25</v>
      </c>
      <c r="F603" s="50">
        <v>1.98</v>
      </c>
      <c r="G603" s="51">
        <v>0.25</v>
      </c>
      <c r="H603" s="51">
        <v>12.08</v>
      </c>
      <c r="I603" s="213">
        <v>58.3</v>
      </c>
      <c r="J603" s="178">
        <v>4.4999999999999998E-2</v>
      </c>
      <c r="K603" s="179"/>
      <c r="L603" s="179"/>
      <c r="M603" s="179">
        <v>10</v>
      </c>
      <c r="N603" s="179">
        <v>46.8</v>
      </c>
      <c r="O603" s="179">
        <v>13.2</v>
      </c>
      <c r="P603" s="180">
        <v>1.07</v>
      </c>
      <c r="Q603" s="54">
        <v>30</v>
      </c>
      <c r="R603" s="49">
        <v>30</v>
      </c>
      <c r="S603" s="50">
        <v>2.37</v>
      </c>
      <c r="T603" s="51">
        <v>0.3</v>
      </c>
      <c r="U603" s="51">
        <v>14.49</v>
      </c>
      <c r="V603" s="49">
        <v>70</v>
      </c>
      <c r="W603" s="639" t="s">
        <v>10</v>
      </c>
      <c r="X603" s="627"/>
      <c r="Y603" s="640"/>
      <c r="Z603" s="38">
        <v>30</v>
      </c>
      <c r="AA603" s="51">
        <v>30</v>
      </c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38">
        <v>40</v>
      </c>
      <c r="AP603" s="51">
        <v>40</v>
      </c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E603" s="178">
        <v>5.3999999999999999E-2</v>
      </c>
      <c r="BF603" s="179"/>
      <c r="BG603" s="179"/>
      <c r="BH603" s="179">
        <v>10.5</v>
      </c>
      <c r="BI603" s="179">
        <v>47.4</v>
      </c>
      <c r="BJ603" s="179">
        <v>14.1</v>
      </c>
      <c r="BK603" s="180">
        <v>1.17</v>
      </c>
    </row>
    <row r="604" spans="1:63" ht="15.75" customHeight="1" x14ac:dyDescent="0.25">
      <c r="A604" s="504" t="s">
        <v>23</v>
      </c>
      <c r="B604" s="510"/>
      <c r="C604" s="550"/>
      <c r="D604" s="200">
        <v>30</v>
      </c>
      <c r="E604" s="201">
        <v>30</v>
      </c>
      <c r="F604" s="201">
        <v>2.64</v>
      </c>
      <c r="G604" s="201">
        <v>0.48</v>
      </c>
      <c r="H604" s="201">
        <v>13.36</v>
      </c>
      <c r="I604" s="201">
        <v>70</v>
      </c>
      <c r="J604" s="201">
        <v>5.3999999999999999E-2</v>
      </c>
      <c r="K604" s="201"/>
      <c r="L604" s="201"/>
      <c r="M604" s="201">
        <v>10.5</v>
      </c>
      <c r="N604" s="201">
        <v>47.4</v>
      </c>
      <c r="O604" s="201">
        <v>14.1</v>
      </c>
      <c r="P604" s="201">
        <v>1.17</v>
      </c>
      <c r="Q604" s="200">
        <v>40</v>
      </c>
      <c r="R604" s="201">
        <v>40</v>
      </c>
      <c r="S604" s="201">
        <v>2.98</v>
      </c>
      <c r="T604" s="201">
        <v>0.6</v>
      </c>
      <c r="U604" s="201">
        <v>15.2</v>
      </c>
      <c r="V604" s="201">
        <v>85</v>
      </c>
      <c r="W604" s="544" t="s">
        <v>23</v>
      </c>
      <c r="X604" s="545"/>
      <c r="Y604" s="546"/>
      <c r="Z604" s="200">
        <v>25</v>
      </c>
      <c r="AA604" s="201">
        <v>25</v>
      </c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0">
        <v>30</v>
      </c>
      <c r="AP604" s="201">
        <v>30</v>
      </c>
      <c r="AQ604" s="201"/>
      <c r="AR604" s="201"/>
      <c r="AS604" s="201"/>
      <c r="AT604" s="201"/>
      <c r="AU604" s="201"/>
      <c r="AV604" s="201"/>
      <c r="AW604" s="201"/>
      <c r="AX604" s="201"/>
      <c r="AY604" s="201"/>
      <c r="AZ604" s="201"/>
      <c r="BA604" s="201"/>
      <c r="BB604" s="201"/>
      <c r="BC604" s="201"/>
      <c r="BD604" s="457"/>
      <c r="BE604" s="201">
        <v>0.06</v>
      </c>
      <c r="BF604" s="201"/>
      <c r="BG604" s="201"/>
      <c r="BH604" s="201">
        <v>12.8</v>
      </c>
      <c r="BI604" s="201">
        <v>47.4</v>
      </c>
      <c r="BJ604" s="201">
        <v>14.1</v>
      </c>
      <c r="BK604" s="201">
        <v>1.17</v>
      </c>
    </row>
    <row r="605" spans="1:63" s="77" customFormat="1" ht="15.75" customHeight="1" x14ac:dyDescent="0.25">
      <c r="A605" s="517" t="s">
        <v>187</v>
      </c>
      <c r="B605" s="517"/>
      <c r="C605" s="517"/>
      <c r="D605" s="61"/>
      <c r="E605" s="62">
        <f>SUM(E572+E583+E585+E593+E599+E603+E604)</f>
        <v>540</v>
      </c>
      <c r="F605" s="142">
        <f>SUM(F582:F604)</f>
        <v>14.580000000000002</v>
      </c>
      <c r="G605" s="142">
        <f t="shared" ref="G605:P605" si="107">SUM(G582:G604)</f>
        <v>11.7</v>
      </c>
      <c r="H605" s="142">
        <f t="shared" si="107"/>
        <v>73.44</v>
      </c>
      <c r="I605" s="142">
        <f t="shared" si="107"/>
        <v>540.95000000000005</v>
      </c>
      <c r="J605" s="142">
        <f t="shared" si="107"/>
        <v>0.41400000000000003</v>
      </c>
      <c r="K605" s="142">
        <f t="shared" si="107"/>
        <v>24.58</v>
      </c>
      <c r="L605" s="142">
        <f t="shared" si="107"/>
        <v>22</v>
      </c>
      <c r="M605" s="142">
        <f t="shared" si="107"/>
        <v>118.59</v>
      </c>
      <c r="N605" s="142">
        <f t="shared" si="107"/>
        <v>493.55</v>
      </c>
      <c r="O605" s="142">
        <f t="shared" si="107"/>
        <v>209.97999999999996</v>
      </c>
      <c r="P605" s="142">
        <f t="shared" si="107"/>
        <v>9.0500000000000007</v>
      </c>
      <c r="Q605" s="187"/>
      <c r="R605" s="62">
        <f>SUM(R572+R583+R585+R593+R599+R603+R604)</f>
        <v>735</v>
      </c>
      <c r="S605" s="142">
        <f t="shared" ref="S605:BK605" si="108">SUM(S582:S604)</f>
        <v>18.71</v>
      </c>
      <c r="T605" s="142">
        <f t="shared" si="108"/>
        <v>15.92</v>
      </c>
      <c r="U605" s="142">
        <f t="shared" si="108"/>
        <v>92.669999999999987</v>
      </c>
      <c r="V605" s="142">
        <f t="shared" si="108"/>
        <v>669.05</v>
      </c>
      <c r="W605" s="142">
        <f t="shared" si="108"/>
        <v>0</v>
      </c>
      <c r="X605" s="142">
        <f t="shared" si="108"/>
        <v>0</v>
      </c>
      <c r="Y605" s="142">
        <f t="shared" si="108"/>
        <v>0</v>
      </c>
      <c r="Z605" s="142">
        <f t="shared" si="108"/>
        <v>193.2</v>
      </c>
      <c r="AA605" s="142">
        <f t="shared" si="108"/>
        <v>574.20000000000005</v>
      </c>
      <c r="AB605" s="142">
        <f t="shared" si="108"/>
        <v>124.08999999999999</v>
      </c>
      <c r="AC605" s="142">
        <f t="shared" si="108"/>
        <v>586.81999999999994</v>
      </c>
      <c r="AD605" s="142">
        <f t="shared" si="108"/>
        <v>27.380000000000003</v>
      </c>
      <c r="AE605" s="142">
        <f t="shared" si="108"/>
        <v>36.590000000000003</v>
      </c>
      <c r="AF605" s="142">
        <f t="shared" si="108"/>
        <v>147.23000000000002</v>
      </c>
      <c r="AG605" s="142">
        <f t="shared" si="108"/>
        <v>1.0899999999999999</v>
      </c>
      <c r="AH605" s="142">
        <f t="shared" si="108"/>
        <v>15.6</v>
      </c>
      <c r="AI605" s="142">
        <f t="shared" si="108"/>
        <v>1942.75</v>
      </c>
      <c r="AJ605" s="142">
        <f t="shared" si="108"/>
        <v>1.67</v>
      </c>
      <c r="AK605" s="142">
        <f t="shared" si="108"/>
        <v>0.14000000000000001</v>
      </c>
      <c r="AL605" s="142">
        <f t="shared" si="108"/>
        <v>9.6000000000000002E-2</v>
      </c>
      <c r="AM605" s="142">
        <f t="shared" si="108"/>
        <v>1.5</v>
      </c>
      <c r="AN605" s="142">
        <f t="shared" si="108"/>
        <v>13.73</v>
      </c>
      <c r="AO605" s="142">
        <f t="shared" si="108"/>
        <v>241.5</v>
      </c>
      <c r="AP605" s="142">
        <f t="shared" si="108"/>
        <v>692.5</v>
      </c>
      <c r="AQ605" s="142">
        <f t="shared" si="108"/>
        <v>132.85999999999999</v>
      </c>
      <c r="AR605" s="142">
        <f t="shared" si="108"/>
        <v>694.89</v>
      </c>
      <c r="AS605" s="142">
        <f t="shared" si="108"/>
        <v>34.159999999999997</v>
      </c>
      <c r="AT605" s="142">
        <f t="shared" si="108"/>
        <v>45.35</v>
      </c>
      <c r="AU605" s="142">
        <f t="shared" si="108"/>
        <v>185.65</v>
      </c>
      <c r="AV605" s="142">
        <f t="shared" si="108"/>
        <v>1.33</v>
      </c>
      <c r="AW605" s="142">
        <f t="shared" si="108"/>
        <v>18</v>
      </c>
      <c r="AX605" s="142">
        <f t="shared" si="108"/>
        <v>2531.5</v>
      </c>
      <c r="AY605" s="142">
        <f t="shared" si="108"/>
        <v>2.1999999999999997</v>
      </c>
      <c r="AZ605" s="142">
        <f t="shared" si="108"/>
        <v>0.16</v>
      </c>
      <c r="BA605" s="142">
        <f t="shared" si="108"/>
        <v>0.12</v>
      </c>
      <c r="BB605" s="142">
        <f t="shared" si="108"/>
        <v>1.8</v>
      </c>
      <c r="BC605" s="142">
        <f t="shared" si="108"/>
        <v>15.8</v>
      </c>
      <c r="BD605" s="142">
        <f t="shared" si="108"/>
        <v>0</v>
      </c>
      <c r="BE605" s="142">
        <f t="shared" si="108"/>
        <v>0.54600000000000004</v>
      </c>
      <c r="BF605" s="142">
        <f t="shared" si="108"/>
        <v>35.31</v>
      </c>
      <c r="BG605" s="142">
        <f t="shared" si="108"/>
        <v>24</v>
      </c>
      <c r="BH605" s="142">
        <f t="shared" si="108"/>
        <v>154.80000000000001</v>
      </c>
      <c r="BI605" s="142">
        <f t="shared" si="108"/>
        <v>515.19999999999993</v>
      </c>
      <c r="BJ605" s="142">
        <f t="shared" si="108"/>
        <v>232.79999999999998</v>
      </c>
      <c r="BK605" s="142">
        <f t="shared" si="108"/>
        <v>11.26</v>
      </c>
    </row>
    <row r="606" spans="1:63" ht="15.75" customHeight="1" x14ac:dyDescent="0.25">
      <c r="A606" s="533" t="s">
        <v>24</v>
      </c>
      <c r="B606" s="533"/>
      <c r="C606" s="533"/>
      <c r="D606" s="54"/>
      <c r="E606" s="49"/>
      <c r="F606" s="128"/>
      <c r="G606" s="57"/>
      <c r="H606" s="57"/>
      <c r="I606" s="58"/>
      <c r="J606" s="202"/>
      <c r="K606" s="202"/>
      <c r="L606" s="202"/>
      <c r="M606" s="202"/>
      <c r="N606" s="202"/>
      <c r="O606" s="202"/>
      <c r="P606" s="330"/>
      <c r="Q606" s="319"/>
      <c r="R606" s="284"/>
      <c r="S606" s="128"/>
      <c r="T606" s="57"/>
      <c r="U606" s="71"/>
      <c r="V606" s="97"/>
      <c r="W606" s="511" t="s">
        <v>24</v>
      </c>
      <c r="X606" s="511"/>
      <c r="Y606" s="511"/>
      <c r="Z606" s="38"/>
      <c r="AA606" s="51"/>
      <c r="AB606" s="57"/>
      <c r="AC606" s="71"/>
      <c r="AD606" s="71"/>
      <c r="AE606" s="57"/>
      <c r="AF606" s="57"/>
      <c r="AG606" s="71"/>
      <c r="AH606" s="71"/>
      <c r="AI606" s="57"/>
      <c r="AJ606" s="57"/>
      <c r="AK606" s="71"/>
      <c r="AL606" s="71"/>
      <c r="AM606" s="71"/>
      <c r="AN606" s="71"/>
      <c r="AO606" s="38"/>
      <c r="AP606" s="51"/>
      <c r="AQ606" s="57"/>
      <c r="AR606" s="71"/>
      <c r="AS606" s="71"/>
      <c r="AT606" s="57"/>
      <c r="AU606" s="57"/>
      <c r="AV606" s="71"/>
      <c r="AW606" s="71"/>
      <c r="AX606" s="57"/>
      <c r="AY606" s="57"/>
      <c r="AZ606" s="71"/>
      <c r="BA606" s="71"/>
      <c r="BB606" s="71"/>
      <c r="BC606" s="71"/>
      <c r="BE606" s="202"/>
      <c r="BF606" s="202"/>
      <c r="BG606" s="202"/>
      <c r="BH606" s="202"/>
      <c r="BI606" s="202"/>
      <c r="BJ606" s="202"/>
      <c r="BK606" s="202"/>
    </row>
    <row r="607" spans="1:63" ht="15.75" customHeight="1" x14ac:dyDescent="0.25">
      <c r="A607" s="504" t="s">
        <v>322</v>
      </c>
      <c r="B607" s="504"/>
      <c r="C607" s="504"/>
      <c r="D607" s="54"/>
      <c r="E607" s="49">
        <v>70</v>
      </c>
      <c r="F607" s="44"/>
      <c r="G607" s="38"/>
      <c r="H607" s="38"/>
      <c r="I607" s="45"/>
      <c r="J607" s="54"/>
      <c r="K607" s="49"/>
      <c r="L607" s="50"/>
      <c r="M607" s="51"/>
      <c r="N607" s="51"/>
      <c r="O607" s="52"/>
      <c r="P607" s="457"/>
      <c r="Q607" s="54"/>
      <c r="R607" s="49">
        <v>70</v>
      </c>
      <c r="S607" s="50"/>
      <c r="T607" s="51"/>
      <c r="U607" s="51"/>
      <c r="V607" s="52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  <c r="AI607" s="200"/>
      <c r="AJ607" s="200"/>
      <c r="AK607" s="200"/>
      <c r="AL607" s="200"/>
      <c r="AM607" s="200"/>
      <c r="AN607" s="200"/>
      <c r="AO607" s="200"/>
      <c r="AP607" s="200"/>
      <c r="AQ607" s="200"/>
      <c r="AR607" s="200"/>
      <c r="AS607" s="200"/>
      <c r="AT607" s="200"/>
      <c r="AU607" s="200"/>
      <c r="AV607" s="200"/>
      <c r="AW607" s="457"/>
      <c r="AX607" s="457"/>
      <c r="AY607" s="457"/>
      <c r="AZ607" s="457"/>
      <c r="BA607" s="457"/>
      <c r="BB607" s="457"/>
      <c r="BC607" s="457"/>
      <c r="BD607" s="457"/>
      <c r="BE607" s="457"/>
      <c r="BF607" s="457"/>
      <c r="BG607" s="457"/>
      <c r="BH607" s="457"/>
      <c r="BI607" s="457"/>
      <c r="BJ607" s="457"/>
      <c r="BK607" s="457"/>
    </row>
    <row r="608" spans="1:63" ht="15.75" customHeight="1" x14ac:dyDescent="0.25">
      <c r="A608" s="549" t="s">
        <v>21</v>
      </c>
      <c r="B608" s="549"/>
      <c r="C608" s="549"/>
      <c r="D608" s="98">
        <v>35.56</v>
      </c>
      <c r="E608" s="99">
        <v>35.56</v>
      </c>
      <c r="F608" s="130"/>
      <c r="G608" s="129"/>
      <c r="H608" s="129"/>
      <c r="I608" s="131"/>
      <c r="J608" s="98"/>
      <c r="K608" s="99"/>
      <c r="L608" s="153"/>
      <c r="M608" s="119"/>
      <c r="N608" s="119"/>
      <c r="O608" s="154"/>
      <c r="P608" s="457"/>
      <c r="Q608" s="98">
        <v>35.56</v>
      </c>
      <c r="R608" s="99">
        <v>35.56</v>
      </c>
      <c r="S608" s="153"/>
      <c r="T608" s="119"/>
      <c r="U608" s="119"/>
      <c r="V608" s="154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Q608" s="200"/>
      <c r="AR608" s="200"/>
      <c r="AS608" s="200"/>
      <c r="AT608" s="200"/>
      <c r="AU608" s="200"/>
      <c r="AV608" s="200"/>
      <c r="AW608" s="457"/>
      <c r="AX608" s="457"/>
      <c r="AY608" s="457"/>
      <c r="AZ608" s="457"/>
      <c r="BA608" s="457"/>
      <c r="BB608" s="457"/>
      <c r="BC608" s="457"/>
      <c r="BD608" s="457"/>
      <c r="BE608" s="457"/>
      <c r="BF608" s="457"/>
      <c r="BG608" s="457"/>
      <c r="BH608" s="457"/>
      <c r="BI608" s="457"/>
      <c r="BJ608" s="457"/>
      <c r="BK608" s="457"/>
    </row>
    <row r="609" spans="1:63" ht="15.75" customHeight="1" x14ac:dyDescent="0.25">
      <c r="A609" s="512" t="s">
        <v>323</v>
      </c>
      <c r="B609" s="512"/>
      <c r="C609" s="512"/>
      <c r="D609" s="54">
        <v>1.48</v>
      </c>
      <c r="E609" s="47">
        <v>1.48</v>
      </c>
      <c r="F609" s="44"/>
      <c r="G609" s="38"/>
      <c r="H609" s="38"/>
      <c r="I609" s="45"/>
      <c r="J609" s="54"/>
      <c r="K609" s="47"/>
      <c r="L609" s="50"/>
      <c r="M609" s="51"/>
      <c r="N609" s="51"/>
      <c r="O609" s="52"/>
      <c r="P609" s="457"/>
      <c r="Q609" s="54">
        <v>1.48</v>
      </c>
      <c r="R609" s="47">
        <v>1.48</v>
      </c>
      <c r="S609" s="50"/>
      <c r="T609" s="51"/>
      <c r="U609" s="51"/>
      <c r="V609" s="52"/>
      <c r="W609" s="201"/>
      <c r="X609" s="201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0"/>
      <c r="AI609" s="200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1"/>
      <c r="AT609" s="201"/>
      <c r="AU609" s="201"/>
      <c r="AV609" s="201"/>
      <c r="AW609" s="457"/>
      <c r="AX609" s="457"/>
      <c r="AY609" s="457"/>
      <c r="AZ609" s="457"/>
      <c r="BA609" s="457"/>
      <c r="BB609" s="457"/>
      <c r="BC609" s="457"/>
      <c r="BD609" s="457"/>
      <c r="BE609" s="457"/>
      <c r="BF609" s="457"/>
      <c r="BG609" s="457"/>
      <c r="BH609" s="457"/>
      <c r="BI609" s="457"/>
      <c r="BJ609" s="457"/>
      <c r="BK609" s="457"/>
    </row>
    <row r="610" spans="1:63" s="43" customFormat="1" ht="15.75" customHeight="1" x14ac:dyDescent="0.25">
      <c r="A610" s="512" t="s">
        <v>25</v>
      </c>
      <c r="B610" s="512"/>
      <c r="C610" s="512"/>
      <c r="D610" s="54">
        <v>17</v>
      </c>
      <c r="E610" s="47">
        <v>17</v>
      </c>
      <c r="F610" s="44"/>
      <c r="G610" s="38"/>
      <c r="H610" s="38"/>
      <c r="I610" s="45"/>
      <c r="J610" s="54"/>
      <c r="K610" s="47"/>
      <c r="L610" s="50"/>
      <c r="M610" s="51"/>
      <c r="N610" s="51"/>
      <c r="O610" s="52"/>
      <c r="P610" s="457"/>
      <c r="Q610" s="54">
        <v>17</v>
      </c>
      <c r="R610" s="47">
        <v>17</v>
      </c>
      <c r="S610" s="50"/>
      <c r="T610" s="51"/>
      <c r="U610" s="51"/>
      <c r="V610" s="52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0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1"/>
      <c r="AT610" s="201"/>
      <c r="AU610" s="201"/>
      <c r="AV610" s="201"/>
      <c r="AW610" s="204"/>
      <c r="AX610" s="204"/>
      <c r="AY610" s="204"/>
      <c r="AZ610" s="204"/>
      <c r="BA610" s="204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</row>
    <row r="611" spans="1:63" s="43" customFormat="1" ht="15.75" customHeight="1" x14ac:dyDescent="0.25">
      <c r="A611" s="512" t="s">
        <v>28</v>
      </c>
      <c r="B611" s="512"/>
      <c r="C611" s="512"/>
      <c r="D611" s="54">
        <v>2.59</v>
      </c>
      <c r="E611" s="47">
        <v>2.59</v>
      </c>
      <c r="F611" s="44"/>
      <c r="G611" s="38"/>
      <c r="H611" s="38"/>
      <c r="I611" s="45"/>
      <c r="J611" s="54"/>
      <c r="K611" s="47"/>
      <c r="L611" s="50"/>
      <c r="M611" s="51"/>
      <c r="N611" s="51"/>
      <c r="O611" s="52"/>
      <c r="P611" s="457"/>
      <c r="Q611" s="54">
        <v>2.59</v>
      </c>
      <c r="R611" s="47">
        <v>2.59</v>
      </c>
      <c r="S611" s="50"/>
      <c r="T611" s="51"/>
      <c r="U611" s="51"/>
      <c r="V611" s="52"/>
      <c r="W611" s="201"/>
      <c r="X611" s="201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0"/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1"/>
      <c r="AT611" s="201"/>
      <c r="AU611" s="201"/>
      <c r="AV611" s="201"/>
      <c r="AW611" s="204"/>
      <c r="AX611" s="204"/>
      <c r="AY611" s="204"/>
      <c r="AZ611" s="204"/>
      <c r="BA611" s="204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</row>
    <row r="612" spans="1:63" s="77" customFormat="1" ht="15.75" customHeight="1" x14ac:dyDescent="0.25">
      <c r="A612" s="536" t="s">
        <v>6</v>
      </c>
      <c r="B612" s="536"/>
      <c r="C612" s="536"/>
      <c r="D612" s="68">
        <v>3.7</v>
      </c>
      <c r="E612" s="97">
        <v>3.7</v>
      </c>
      <c r="F612" s="70"/>
      <c r="G612" s="71"/>
      <c r="H612" s="71"/>
      <c r="I612" s="72"/>
      <c r="J612" s="68"/>
      <c r="K612" s="97"/>
      <c r="L612" s="70"/>
      <c r="M612" s="71"/>
      <c r="N612" s="71"/>
      <c r="O612" s="72"/>
      <c r="P612" s="457"/>
      <c r="Q612" s="68">
        <v>3.7</v>
      </c>
      <c r="R612" s="97">
        <v>3.7</v>
      </c>
      <c r="S612" s="70"/>
      <c r="T612" s="71"/>
      <c r="U612" s="71"/>
      <c r="V612" s="72"/>
      <c r="W612" s="326"/>
      <c r="X612" s="342"/>
      <c r="Y612" s="342"/>
      <c r="Z612" s="326"/>
      <c r="AA612" s="326"/>
      <c r="AB612" s="342"/>
      <c r="AC612" s="342"/>
      <c r="AD612" s="326"/>
      <c r="AE612" s="326"/>
      <c r="AF612" s="326"/>
      <c r="AG612" s="326"/>
      <c r="AH612" s="343"/>
      <c r="AI612" s="342"/>
      <c r="AJ612" s="342"/>
      <c r="AK612" s="326"/>
      <c r="AL612" s="326"/>
      <c r="AM612" s="342"/>
      <c r="AN612" s="342"/>
      <c r="AO612" s="326"/>
      <c r="AP612" s="326"/>
      <c r="AQ612" s="342"/>
      <c r="AR612" s="342"/>
      <c r="AS612" s="326"/>
      <c r="AT612" s="326"/>
      <c r="AU612" s="326"/>
      <c r="AV612" s="326"/>
      <c r="AW612" s="327"/>
      <c r="AX612" s="327"/>
      <c r="AY612" s="327"/>
      <c r="AZ612" s="327"/>
      <c r="BA612" s="327"/>
      <c r="BB612" s="327"/>
      <c r="BC612" s="327"/>
      <c r="BD612" s="327"/>
      <c r="BE612" s="327"/>
      <c r="BF612" s="327"/>
      <c r="BG612" s="327"/>
      <c r="BH612" s="327"/>
      <c r="BI612" s="327"/>
      <c r="BJ612" s="327"/>
      <c r="BK612" s="327"/>
    </row>
    <row r="613" spans="1:63" ht="15.75" customHeight="1" x14ac:dyDescent="0.25">
      <c r="A613" s="536" t="s">
        <v>54</v>
      </c>
      <c r="B613" s="536"/>
      <c r="C613" s="536"/>
      <c r="D613" s="68" t="s">
        <v>324</v>
      </c>
      <c r="E613" s="97">
        <v>1.33</v>
      </c>
      <c r="F613" s="70"/>
      <c r="G613" s="71"/>
      <c r="H613" s="71"/>
      <c r="I613" s="72"/>
      <c r="J613" s="68"/>
      <c r="K613" s="97"/>
      <c r="L613" s="70"/>
      <c r="M613" s="71"/>
      <c r="N613" s="71"/>
      <c r="O613" s="72"/>
      <c r="P613" s="457"/>
      <c r="Q613" s="68" t="s">
        <v>324</v>
      </c>
      <c r="R613" s="97">
        <v>1.33</v>
      </c>
      <c r="S613" s="70"/>
      <c r="T613" s="71"/>
      <c r="U613" s="71"/>
      <c r="V613" s="72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0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1"/>
      <c r="AT613" s="201"/>
      <c r="AU613" s="201"/>
      <c r="AV613" s="201"/>
      <c r="AW613" s="457"/>
      <c r="AX613" s="457"/>
      <c r="AY613" s="457"/>
      <c r="AZ613" s="457"/>
      <c r="BA613" s="457"/>
      <c r="BB613" s="457"/>
      <c r="BC613" s="457"/>
      <c r="BD613" s="457"/>
      <c r="BE613" s="457"/>
      <c r="BF613" s="457"/>
      <c r="BG613" s="457"/>
      <c r="BH613" s="457"/>
      <c r="BI613" s="457"/>
      <c r="BJ613" s="457"/>
      <c r="BK613" s="457"/>
    </row>
    <row r="614" spans="1:63" ht="15.75" customHeight="1" x14ac:dyDescent="0.25">
      <c r="A614" s="536" t="s">
        <v>45</v>
      </c>
      <c r="B614" s="536"/>
      <c r="C614" s="536"/>
      <c r="D614" s="68">
        <v>0.56000000000000005</v>
      </c>
      <c r="E614" s="97">
        <v>0.56000000000000005</v>
      </c>
      <c r="F614" s="70"/>
      <c r="G614" s="71"/>
      <c r="H614" s="71"/>
      <c r="I614" s="72"/>
      <c r="J614" s="68"/>
      <c r="K614" s="97"/>
      <c r="L614" s="70"/>
      <c r="M614" s="71"/>
      <c r="N614" s="71"/>
      <c r="O614" s="72"/>
      <c r="P614" s="457"/>
      <c r="Q614" s="68">
        <v>0.56000000000000005</v>
      </c>
      <c r="R614" s="97">
        <v>0.56000000000000005</v>
      </c>
      <c r="S614" s="70"/>
      <c r="T614" s="71" t="s">
        <v>325</v>
      </c>
      <c r="U614" s="71"/>
      <c r="V614" s="72"/>
      <c r="W614" s="457"/>
      <c r="X614" s="457"/>
      <c r="Y614" s="457"/>
      <c r="Z614" s="457"/>
      <c r="AA614" s="457"/>
      <c r="AB614" s="457"/>
      <c r="AC614" s="457"/>
      <c r="AD614" s="457"/>
      <c r="AE614" s="457"/>
      <c r="AF614" s="457"/>
      <c r="AG614" s="457"/>
      <c r="AH614" s="457"/>
      <c r="AI614" s="457"/>
      <c r="AJ614" s="457"/>
      <c r="AK614" s="457"/>
      <c r="AL614" s="457"/>
      <c r="AM614" s="457"/>
      <c r="AN614" s="457"/>
      <c r="AO614" s="457"/>
      <c r="AP614" s="457"/>
      <c r="AQ614" s="457"/>
      <c r="AR614" s="457"/>
      <c r="AS614" s="457"/>
      <c r="AT614" s="457"/>
      <c r="AU614" s="457"/>
      <c r="AV614" s="457"/>
      <c r="AW614" s="457"/>
      <c r="AX614" s="457"/>
      <c r="AY614" s="457"/>
      <c r="AZ614" s="457"/>
      <c r="BA614" s="457"/>
      <c r="BB614" s="457"/>
      <c r="BC614" s="457"/>
      <c r="BD614" s="457"/>
      <c r="BE614" s="457"/>
      <c r="BF614" s="457"/>
      <c r="BG614" s="457"/>
      <c r="BH614" s="457"/>
      <c r="BI614" s="457"/>
      <c r="BJ614" s="457"/>
      <c r="BK614" s="457"/>
    </row>
    <row r="615" spans="1:63" ht="15.75" customHeight="1" x14ac:dyDescent="0.25">
      <c r="A615" s="536" t="s">
        <v>8</v>
      </c>
      <c r="B615" s="536"/>
      <c r="C615" s="536"/>
      <c r="D615" s="68">
        <v>0.55000000000000004</v>
      </c>
      <c r="E615" s="97">
        <v>0.55000000000000004</v>
      </c>
      <c r="F615" s="70"/>
      <c r="G615" s="71"/>
      <c r="H615" s="71"/>
      <c r="I615" s="72"/>
      <c r="J615" s="68"/>
      <c r="K615" s="97"/>
      <c r="L615" s="70"/>
      <c r="M615" s="71"/>
      <c r="N615" s="71"/>
      <c r="O615" s="72"/>
      <c r="P615" s="457"/>
      <c r="Q615" s="68">
        <v>0.55000000000000004</v>
      </c>
      <c r="R615" s="97">
        <v>0.55000000000000004</v>
      </c>
      <c r="S615" s="70"/>
      <c r="T615" s="71"/>
      <c r="U615" s="71"/>
      <c r="V615" s="72"/>
      <c r="W615" s="457"/>
      <c r="X615" s="457"/>
      <c r="Y615" s="457"/>
      <c r="Z615" s="457"/>
      <c r="AA615" s="457"/>
      <c r="AB615" s="457"/>
      <c r="AC615" s="457"/>
      <c r="AD615" s="457"/>
      <c r="AE615" s="457"/>
      <c r="AF615" s="457"/>
      <c r="AG615" s="457"/>
      <c r="AH615" s="457"/>
      <c r="AI615" s="457"/>
      <c r="AJ615" s="457"/>
      <c r="AK615" s="457"/>
      <c r="AL615" s="457"/>
      <c r="AM615" s="457"/>
      <c r="AN615" s="457"/>
      <c r="AO615" s="457"/>
      <c r="AP615" s="457"/>
      <c r="AQ615" s="457"/>
      <c r="AR615" s="457"/>
      <c r="AS615" s="457"/>
      <c r="AT615" s="457"/>
      <c r="AU615" s="457"/>
      <c r="AV615" s="457"/>
      <c r="AW615" s="457"/>
      <c r="AX615" s="457"/>
      <c r="AY615" s="457"/>
      <c r="AZ615" s="457"/>
      <c r="BA615" s="457"/>
      <c r="BB615" s="457"/>
      <c r="BC615" s="457"/>
      <c r="BD615" s="457"/>
      <c r="BE615" s="457"/>
      <c r="BF615" s="457"/>
      <c r="BG615" s="457"/>
      <c r="BH615" s="457"/>
      <c r="BI615" s="457"/>
      <c r="BJ615" s="457"/>
      <c r="BK615" s="457"/>
    </row>
    <row r="616" spans="1:63" ht="15.75" customHeight="1" x14ac:dyDescent="0.25">
      <c r="A616" s="536" t="s">
        <v>326</v>
      </c>
      <c r="B616" s="536"/>
      <c r="C616" s="536"/>
      <c r="D616" s="68">
        <v>23</v>
      </c>
      <c r="E616" s="97">
        <v>20</v>
      </c>
      <c r="F616" s="70"/>
      <c r="G616" s="71"/>
      <c r="H616" s="71"/>
      <c r="I616" s="72"/>
      <c r="J616" s="68"/>
      <c r="K616" s="97"/>
      <c r="L616" s="70"/>
      <c r="M616" s="71"/>
      <c r="N616" s="71"/>
      <c r="O616" s="72"/>
      <c r="P616" s="457"/>
      <c r="Q616" s="68">
        <v>23</v>
      </c>
      <c r="R616" s="97">
        <v>20</v>
      </c>
      <c r="S616" s="70"/>
      <c r="T616" s="71"/>
      <c r="U616" s="71"/>
      <c r="V616" s="72"/>
      <c r="W616" s="457"/>
      <c r="X616" s="457"/>
      <c r="Y616" s="457"/>
      <c r="Z616" s="457"/>
      <c r="AA616" s="457"/>
      <c r="AB616" s="457"/>
      <c r="AC616" s="457"/>
      <c r="AD616" s="457"/>
      <c r="AE616" s="457"/>
      <c r="AF616" s="457"/>
      <c r="AG616" s="457"/>
      <c r="AH616" s="457"/>
      <c r="AI616" s="457"/>
      <c r="AJ616" s="457"/>
      <c r="AK616" s="457"/>
      <c r="AL616" s="457"/>
      <c r="AM616" s="457"/>
      <c r="AN616" s="457"/>
      <c r="AO616" s="457"/>
      <c r="AP616" s="457"/>
      <c r="AQ616" s="457"/>
      <c r="AR616" s="457"/>
      <c r="AS616" s="457"/>
      <c r="AT616" s="457"/>
      <c r="AU616" s="457"/>
      <c r="AV616" s="457"/>
      <c r="AW616" s="457"/>
      <c r="AX616" s="457"/>
      <c r="AY616" s="457"/>
      <c r="AZ616" s="457"/>
      <c r="BA616" s="457"/>
      <c r="BB616" s="457"/>
      <c r="BC616" s="457"/>
      <c r="BD616" s="457"/>
      <c r="BE616" s="457"/>
      <c r="BF616" s="457"/>
      <c r="BG616" s="457"/>
      <c r="BH616" s="457"/>
      <c r="BI616" s="457"/>
      <c r="BJ616" s="457"/>
      <c r="BK616" s="457"/>
    </row>
    <row r="617" spans="1:63" ht="15.75" customHeight="1" x14ac:dyDescent="0.25">
      <c r="A617" s="536" t="s">
        <v>6</v>
      </c>
      <c r="B617" s="536"/>
      <c r="C617" s="536"/>
      <c r="D617" s="68">
        <v>6</v>
      </c>
      <c r="E617" s="97">
        <v>6</v>
      </c>
      <c r="F617" s="70"/>
      <c r="G617" s="71"/>
      <c r="H617" s="71"/>
      <c r="I617" s="72"/>
      <c r="J617" s="68"/>
      <c r="K617" s="97"/>
      <c r="L617" s="70"/>
      <c r="M617" s="71"/>
      <c r="N617" s="71"/>
      <c r="O617" s="72"/>
      <c r="P617" s="457"/>
      <c r="Q617" s="68">
        <v>6</v>
      </c>
      <c r="R617" s="97">
        <v>6</v>
      </c>
      <c r="S617" s="70"/>
      <c r="T617" s="71"/>
      <c r="U617" s="71"/>
      <c r="V617" s="72"/>
      <c r="W617" s="457"/>
      <c r="X617" s="457"/>
      <c r="Y617" s="457"/>
      <c r="Z617" s="457"/>
      <c r="AA617" s="457"/>
      <c r="AB617" s="457"/>
      <c r="AC617" s="457"/>
      <c r="AD617" s="457"/>
      <c r="AE617" s="457"/>
      <c r="AF617" s="457"/>
      <c r="AG617" s="457"/>
      <c r="AH617" s="457"/>
      <c r="AI617" s="457"/>
      <c r="AJ617" s="457"/>
      <c r="AK617" s="457"/>
      <c r="AL617" s="457"/>
      <c r="AM617" s="457"/>
      <c r="AN617" s="457"/>
      <c r="AO617" s="457"/>
      <c r="AP617" s="457"/>
      <c r="AQ617" s="457"/>
      <c r="AR617" s="457"/>
      <c r="AS617" s="457"/>
      <c r="AT617" s="457"/>
      <c r="AU617" s="457"/>
      <c r="AV617" s="457"/>
      <c r="AW617" s="457"/>
      <c r="AX617" s="457"/>
      <c r="AY617" s="457"/>
      <c r="AZ617" s="457"/>
      <c r="BA617" s="457"/>
      <c r="BB617" s="457"/>
      <c r="BC617" s="457"/>
      <c r="BD617" s="457"/>
      <c r="BE617" s="457"/>
      <c r="BF617" s="457"/>
      <c r="BG617" s="457"/>
      <c r="BH617" s="457"/>
      <c r="BI617" s="457"/>
      <c r="BJ617" s="457"/>
      <c r="BK617" s="457"/>
    </row>
    <row r="618" spans="1:63" ht="15.75" customHeight="1" x14ac:dyDescent="0.25">
      <c r="A618" s="536" t="s">
        <v>318</v>
      </c>
      <c r="B618" s="536"/>
      <c r="C618" s="536"/>
      <c r="D618" s="68" t="s">
        <v>327</v>
      </c>
      <c r="E618" s="97">
        <v>0.3</v>
      </c>
      <c r="F618" s="70"/>
      <c r="G618" s="71"/>
      <c r="H618" s="71"/>
      <c r="I618" s="72"/>
      <c r="J618" s="68"/>
      <c r="K618" s="97"/>
      <c r="L618" s="70"/>
      <c r="M618" s="71"/>
      <c r="N618" s="71"/>
      <c r="O618" s="72"/>
      <c r="P618" s="457"/>
      <c r="Q618" s="68" t="s">
        <v>327</v>
      </c>
      <c r="R618" s="97">
        <v>0.3</v>
      </c>
      <c r="S618" s="70"/>
      <c r="T618" s="71"/>
      <c r="U618" s="71"/>
      <c r="V618" s="72"/>
      <c r="W618" s="457"/>
      <c r="X618" s="457"/>
      <c r="Y618" s="457"/>
      <c r="Z618" s="457"/>
      <c r="AA618" s="457"/>
      <c r="AB618" s="457"/>
      <c r="AC618" s="457"/>
      <c r="AD618" s="457"/>
      <c r="AE618" s="457"/>
      <c r="AF618" s="457"/>
      <c r="AG618" s="457"/>
      <c r="AH618" s="457"/>
      <c r="AI618" s="457"/>
      <c r="AJ618" s="457"/>
      <c r="AK618" s="457"/>
      <c r="AL618" s="457"/>
      <c r="AM618" s="457"/>
      <c r="AN618" s="457"/>
      <c r="AO618" s="457"/>
      <c r="AP618" s="457"/>
      <c r="AQ618" s="457"/>
      <c r="AR618" s="457"/>
      <c r="AS618" s="457"/>
      <c r="AT618" s="457"/>
      <c r="AU618" s="457"/>
      <c r="AV618" s="457"/>
      <c r="AW618" s="457"/>
      <c r="AX618" s="457"/>
      <c r="AY618" s="457"/>
      <c r="AZ618" s="457"/>
      <c r="BA618" s="457"/>
      <c r="BB618" s="457"/>
      <c r="BC618" s="457"/>
      <c r="BD618" s="457"/>
      <c r="BE618" s="457"/>
      <c r="BF618" s="457"/>
      <c r="BG618" s="457"/>
      <c r="BH618" s="457"/>
      <c r="BI618" s="457"/>
      <c r="BJ618" s="457"/>
      <c r="BK618" s="457"/>
    </row>
    <row r="619" spans="1:63" ht="15.75" customHeight="1" x14ac:dyDescent="0.25">
      <c r="A619" s="536" t="s">
        <v>320</v>
      </c>
      <c r="B619" s="536"/>
      <c r="C619" s="536"/>
      <c r="D619" s="68">
        <v>0.2</v>
      </c>
      <c r="E619" s="97">
        <v>0.2</v>
      </c>
      <c r="F619" s="70"/>
      <c r="G619" s="71"/>
      <c r="H619" s="71"/>
      <c r="I619" s="72"/>
      <c r="J619" s="68"/>
      <c r="K619" s="97"/>
      <c r="L619" s="70"/>
      <c r="M619" s="71"/>
      <c r="N619" s="71"/>
      <c r="O619" s="72"/>
      <c r="P619" s="457"/>
      <c r="Q619" s="68">
        <v>0.2</v>
      </c>
      <c r="R619" s="97">
        <v>0.2</v>
      </c>
      <c r="S619" s="70"/>
      <c r="T619" s="71"/>
      <c r="U619" s="71"/>
      <c r="V619" s="72"/>
      <c r="W619" s="457"/>
      <c r="X619" s="457"/>
      <c r="Y619" s="457"/>
      <c r="Z619" s="457"/>
      <c r="AA619" s="457"/>
      <c r="AB619" s="457"/>
      <c r="AC619" s="457"/>
      <c r="AD619" s="457"/>
      <c r="AE619" s="457"/>
      <c r="AF619" s="457"/>
      <c r="AG619" s="457"/>
      <c r="AH619" s="457"/>
      <c r="AI619" s="457"/>
      <c r="AJ619" s="457"/>
      <c r="AK619" s="457"/>
      <c r="AL619" s="457"/>
      <c r="AM619" s="457"/>
      <c r="AN619" s="457"/>
      <c r="AO619" s="457"/>
      <c r="AP619" s="457"/>
      <c r="AQ619" s="457"/>
      <c r="AR619" s="457"/>
      <c r="AS619" s="457"/>
      <c r="AT619" s="457"/>
      <c r="AU619" s="457"/>
      <c r="AV619" s="457"/>
      <c r="AW619" s="457"/>
      <c r="AX619" s="457"/>
      <c r="AY619" s="457"/>
      <c r="AZ619" s="457"/>
      <c r="BA619" s="457"/>
      <c r="BB619" s="457"/>
      <c r="BC619" s="457"/>
      <c r="BD619" s="457"/>
      <c r="BE619" s="457"/>
      <c r="BF619" s="457"/>
      <c r="BG619" s="457"/>
      <c r="BH619" s="457"/>
      <c r="BI619" s="457"/>
      <c r="BJ619" s="457"/>
      <c r="BK619" s="457"/>
    </row>
    <row r="620" spans="1:63" ht="15.75" customHeight="1" x14ac:dyDescent="0.25">
      <c r="A620" s="536"/>
      <c r="B620" s="536"/>
      <c r="C620" s="536"/>
      <c r="D620" s="68"/>
      <c r="E620" s="97"/>
      <c r="F620" s="335">
        <v>3.96</v>
      </c>
      <c r="G620" s="73">
        <v>2.44</v>
      </c>
      <c r="H620" s="73">
        <v>33.96</v>
      </c>
      <c r="I620" s="336">
        <v>173.3</v>
      </c>
      <c r="J620" s="337"/>
      <c r="K620" s="69"/>
      <c r="L620" s="335"/>
      <c r="M620" s="73"/>
      <c r="N620" s="73"/>
      <c r="O620" s="336"/>
      <c r="P620" s="457"/>
      <c r="Q620" s="337"/>
      <c r="R620" s="69"/>
      <c r="S620" s="335">
        <v>3.96</v>
      </c>
      <c r="T620" s="73">
        <v>2.44</v>
      </c>
      <c r="U620" s="73">
        <v>33.96</v>
      </c>
      <c r="V620" s="336">
        <v>173.3</v>
      </c>
      <c r="W620" s="457"/>
      <c r="X620" s="457"/>
      <c r="Y620" s="457"/>
      <c r="Z620" s="457"/>
      <c r="AA620" s="457"/>
      <c r="AB620" s="457"/>
      <c r="AC620" s="457"/>
      <c r="AD620" s="457"/>
      <c r="AE620" s="457"/>
      <c r="AF620" s="457"/>
      <c r="AG620" s="457"/>
      <c r="AH620" s="457"/>
      <c r="AI620" s="457"/>
      <c r="AJ620" s="457"/>
      <c r="AK620" s="457"/>
      <c r="AL620" s="457"/>
      <c r="AM620" s="457"/>
      <c r="AN620" s="457"/>
      <c r="AO620" s="457"/>
      <c r="AP620" s="457"/>
      <c r="AQ620" s="457"/>
      <c r="AR620" s="457"/>
      <c r="AS620" s="457"/>
      <c r="AT620" s="457"/>
      <c r="AU620" s="457"/>
      <c r="AV620" s="457"/>
      <c r="AW620" s="457"/>
      <c r="AX620" s="457"/>
      <c r="AY620" s="457"/>
      <c r="AZ620" s="457"/>
      <c r="BA620" s="457"/>
      <c r="BB620" s="457"/>
      <c r="BC620" s="457"/>
      <c r="BD620" s="457"/>
      <c r="BE620" s="457"/>
      <c r="BF620" s="457"/>
      <c r="BG620" s="457"/>
      <c r="BH620" s="457"/>
      <c r="BI620" s="457"/>
      <c r="BJ620" s="457"/>
      <c r="BK620" s="457"/>
    </row>
    <row r="621" spans="1:63" ht="15.75" customHeight="1" x14ac:dyDescent="0.25">
      <c r="A621" s="504" t="s">
        <v>152</v>
      </c>
      <c r="B621" s="504"/>
      <c r="C621" s="504"/>
      <c r="D621" s="54"/>
      <c r="E621" s="49">
        <v>150</v>
      </c>
      <c r="F621" s="50"/>
      <c r="G621" s="51"/>
      <c r="H621" s="51"/>
      <c r="I621" s="52"/>
      <c r="J621" s="201"/>
      <c r="K621" s="201"/>
      <c r="L621" s="201"/>
      <c r="M621" s="201"/>
      <c r="N621" s="201"/>
      <c r="O621" s="201"/>
      <c r="P621" s="338"/>
      <c r="Q621" s="41"/>
      <c r="R621" s="322">
        <v>180</v>
      </c>
      <c r="S621" s="339"/>
      <c r="T621" s="340"/>
      <c r="U621" s="340"/>
      <c r="V621" s="341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E621" s="338"/>
      <c r="BF621" s="338"/>
      <c r="BG621" s="338"/>
      <c r="BH621" s="338"/>
      <c r="BI621" s="338"/>
      <c r="BJ621" s="338"/>
      <c r="BK621" s="338"/>
    </row>
    <row r="622" spans="1:63" ht="15.75" customHeight="1" x14ac:dyDescent="0.25">
      <c r="A622" s="512" t="s">
        <v>25</v>
      </c>
      <c r="B622" s="512"/>
      <c r="C622" s="512"/>
      <c r="D622" s="54">
        <v>92</v>
      </c>
      <c r="E622" s="47">
        <v>92</v>
      </c>
      <c r="F622" s="44"/>
      <c r="G622" s="38"/>
      <c r="H622" s="38"/>
      <c r="I622" s="45"/>
      <c r="J622" s="200"/>
      <c r="K622" s="200"/>
      <c r="L622" s="200"/>
      <c r="M622" s="200"/>
      <c r="N622" s="200"/>
      <c r="O622" s="200"/>
      <c r="P622" s="200"/>
      <c r="Q622" s="44">
        <v>110</v>
      </c>
      <c r="R622" s="47">
        <v>110</v>
      </c>
      <c r="S622" s="88"/>
      <c r="T622" s="89"/>
      <c r="U622" s="89"/>
      <c r="V622" s="87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E622" s="200"/>
      <c r="BF622" s="200"/>
      <c r="BG622" s="200"/>
      <c r="BH622" s="200"/>
      <c r="BI622" s="200"/>
      <c r="BJ622" s="200"/>
      <c r="BK622" s="200"/>
    </row>
    <row r="623" spans="1:63" ht="15.75" customHeight="1" x14ac:dyDescent="0.25">
      <c r="A623" s="512" t="s">
        <v>122</v>
      </c>
      <c r="B623" s="512"/>
      <c r="C623" s="512"/>
      <c r="D623" s="54">
        <v>2</v>
      </c>
      <c r="E623" s="47">
        <v>2</v>
      </c>
      <c r="F623" s="44"/>
      <c r="G623" s="38"/>
      <c r="H623" s="38"/>
      <c r="I623" s="45"/>
      <c r="J623" s="200"/>
      <c r="K623" s="200"/>
      <c r="L623" s="200"/>
      <c r="M623" s="200"/>
      <c r="N623" s="200"/>
      <c r="O623" s="200"/>
      <c r="P623" s="200"/>
      <c r="Q623" s="44">
        <v>2</v>
      </c>
      <c r="R623" s="47">
        <v>2</v>
      </c>
      <c r="S623" s="88"/>
      <c r="T623" s="89"/>
      <c r="U623" s="89"/>
      <c r="V623" s="87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E623" s="200"/>
      <c r="BF623" s="200"/>
      <c r="BG623" s="200"/>
      <c r="BH623" s="200"/>
      <c r="BI623" s="200"/>
      <c r="BJ623" s="200"/>
      <c r="BK623" s="200"/>
    </row>
    <row r="624" spans="1:63" ht="15.75" customHeight="1" x14ac:dyDescent="0.25">
      <c r="A624" s="512" t="s">
        <v>61</v>
      </c>
      <c r="B624" s="512"/>
      <c r="C624" s="512"/>
      <c r="D624" s="54">
        <v>65</v>
      </c>
      <c r="E624" s="47">
        <v>65</v>
      </c>
      <c r="F624" s="44"/>
      <c r="G624" s="38"/>
      <c r="H624" s="38"/>
      <c r="I624" s="45"/>
      <c r="J624" s="200"/>
      <c r="K624" s="200"/>
      <c r="L624" s="200"/>
      <c r="M624" s="200"/>
      <c r="N624" s="200"/>
      <c r="O624" s="200"/>
      <c r="P624" s="200"/>
      <c r="Q624" s="44">
        <v>80</v>
      </c>
      <c r="R624" s="47">
        <v>80</v>
      </c>
      <c r="S624" s="88"/>
      <c r="T624" s="89"/>
      <c r="U624" s="89"/>
      <c r="V624" s="87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E624" s="200"/>
      <c r="BF624" s="200"/>
      <c r="BG624" s="200"/>
      <c r="BH624" s="200"/>
      <c r="BI624" s="200"/>
      <c r="BJ624" s="200"/>
      <c r="BK624" s="200"/>
    </row>
    <row r="625" spans="1:65" ht="15.75" customHeight="1" x14ac:dyDescent="0.25">
      <c r="A625" s="512" t="s">
        <v>6</v>
      </c>
      <c r="B625" s="512"/>
      <c r="C625" s="512"/>
      <c r="D625" s="54">
        <v>8</v>
      </c>
      <c r="E625" s="47">
        <v>8</v>
      </c>
      <c r="F625" s="44"/>
      <c r="G625" s="38"/>
      <c r="H625" s="38"/>
      <c r="I625" s="45"/>
      <c r="J625" s="200"/>
      <c r="K625" s="200"/>
      <c r="L625" s="200"/>
      <c r="M625" s="200"/>
      <c r="N625" s="200"/>
      <c r="O625" s="200"/>
      <c r="P625" s="200"/>
      <c r="Q625" s="44">
        <v>10</v>
      </c>
      <c r="R625" s="47">
        <v>10</v>
      </c>
      <c r="S625" s="88"/>
      <c r="T625" s="89"/>
      <c r="U625" s="89"/>
      <c r="V625" s="87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E625" s="200"/>
      <c r="BF625" s="200"/>
      <c r="BG625" s="200"/>
      <c r="BH625" s="200"/>
      <c r="BI625" s="200"/>
      <c r="BJ625" s="200"/>
      <c r="BK625" s="200"/>
    </row>
    <row r="626" spans="1:65" ht="15.75" customHeight="1" x14ac:dyDescent="0.25">
      <c r="A626" s="512"/>
      <c r="B626" s="512"/>
      <c r="C626" s="512"/>
      <c r="D626" s="54"/>
      <c r="E626" s="49"/>
      <c r="F626" s="50">
        <v>3.15</v>
      </c>
      <c r="G626" s="51">
        <v>2.72</v>
      </c>
      <c r="H626" s="51">
        <v>12.96</v>
      </c>
      <c r="I626" s="213">
        <v>89</v>
      </c>
      <c r="J626" s="178">
        <v>0.03</v>
      </c>
      <c r="K626" s="179">
        <v>0.98</v>
      </c>
      <c r="L626" s="179">
        <v>15</v>
      </c>
      <c r="M626" s="179">
        <v>114.3</v>
      </c>
      <c r="N626" s="179">
        <v>67.5</v>
      </c>
      <c r="O626" s="179">
        <v>10.5</v>
      </c>
      <c r="P626" s="180">
        <v>0.1</v>
      </c>
      <c r="Q626" s="54"/>
      <c r="R626" s="47"/>
      <c r="S626" s="50">
        <v>3.67</v>
      </c>
      <c r="T626" s="51">
        <v>3.19</v>
      </c>
      <c r="U626" s="51">
        <v>15.82</v>
      </c>
      <c r="V626" s="49">
        <v>107</v>
      </c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E626" s="178">
        <v>3.5999999999999997E-2</v>
      </c>
      <c r="BF626" s="179">
        <v>1.17</v>
      </c>
      <c r="BG626" s="179">
        <v>18</v>
      </c>
      <c r="BH626" s="179">
        <v>133.19999999999999</v>
      </c>
      <c r="BI626" s="179">
        <v>81</v>
      </c>
      <c r="BJ626" s="179">
        <v>12.6</v>
      </c>
      <c r="BK626" s="180">
        <v>0.12</v>
      </c>
    </row>
    <row r="627" spans="1:65" s="77" customFormat="1" ht="15.75" customHeight="1" x14ac:dyDescent="0.25">
      <c r="A627" s="517" t="s">
        <v>399</v>
      </c>
      <c r="B627" s="602"/>
      <c r="C627" s="602"/>
      <c r="D627" s="291"/>
      <c r="E627" s="292">
        <f>SUM(E607+E621)</f>
        <v>220</v>
      </c>
      <c r="F627" s="293">
        <f>SUM(F620+F626)</f>
        <v>7.1099999999999994</v>
      </c>
      <c r="G627" s="293">
        <f t="shared" ref="G627:P627" si="109">SUM(G620+G626)</f>
        <v>5.16</v>
      </c>
      <c r="H627" s="293">
        <f t="shared" si="109"/>
        <v>46.92</v>
      </c>
      <c r="I627" s="293">
        <f t="shared" si="109"/>
        <v>262.3</v>
      </c>
      <c r="J627" s="293">
        <f t="shared" si="109"/>
        <v>0.03</v>
      </c>
      <c r="K627" s="293">
        <f t="shared" si="109"/>
        <v>0.98</v>
      </c>
      <c r="L627" s="293">
        <f t="shared" si="109"/>
        <v>15</v>
      </c>
      <c r="M627" s="293">
        <f t="shared" si="109"/>
        <v>114.3</v>
      </c>
      <c r="N627" s="293">
        <f t="shared" si="109"/>
        <v>67.5</v>
      </c>
      <c r="O627" s="293">
        <f t="shared" si="109"/>
        <v>10.5</v>
      </c>
      <c r="P627" s="293">
        <f t="shared" si="109"/>
        <v>0.1</v>
      </c>
      <c r="Q627" s="291"/>
      <c r="R627" s="292">
        <f>SUM(R607+R621)</f>
        <v>250</v>
      </c>
      <c r="S627" s="293">
        <f t="shared" ref="S627:BK627" si="110">SUM(S620+S626)</f>
        <v>7.63</v>
      </c>
      <c r="T627" s="293">
        <f t="shared" si="110"/>
        <v>5.63</v>
      </c>
      <c r="U627" s="293">
        <f t="shared" si="110"/>
        <v>49.78</v>
      </c>
      <c r="V627" s="293">
        <f t="shared" si="110"/>
        <v>280.3</v>
      </c>
      <c r="W627" s="293">
        <f t="shared" si="110"/>
        <v>0</v>
      </c>
      <c r="X627" s="293">
        <f t="shared" si="110"/>
        <v>0</v>
      </c>
      <c r="Y627" s="293">
        <f t="shared" si="110"/>
        <v>0</v>
      </c>
      <c r="Z627" s="293">
        <f t="shared" si="110"/>
        <v>0</v>
      </c>
      <c r="AA627" s="293">
        <f t="shared" si="110"/>
        <v>0</v>
      </c>
      <c r="AB627" s="293">
        <f t="shared" si="110"/>
        <v>0</v>
      </c>
      <c r="AC627" s="293">
        <f t="shared" si="110"/>
        <v>0</v>
      </c>
      <c r="AD627" s="293">
        <f t="shared" si="110"/>
        <v>0</v>
      </c>
      <c r="AE627" s="293">
        <f t="shared" si="110"/>
        <v>0</v>
      </c>
      <c r="AF627" s="293">
        <f t="shared" si="110"/>
        <v>0</v>
      </c>
      <c r="AG627" s="293">
        <f t="shared" si="110"/>
        <v>0</v>
      </c>
      <c r="AH627" s="293">
        <f t="shared" si="110"/>
        <v>0</v>
      </c>
      <c r="AI627" s="293">
        <f t="shared" si="110"/>
        <v>0</v>
      </c>
      <c r="AJ627" s="293">
        <f t="shared" si="110"/>
        <v>0</v>
      </c>
      <c r="AK627" s="293">
        <f t="shared" si="110"/>
        <v>0</v>
      </c>
      <c r="AL627" s="293">
        <f t="shared" si="110"/>
        <v>0</v>
      </c>
      <c r="AM627" s="293">
        <f t="shared" si="110"/>
        <v>0</v>
      </c>
      <c r="AN627" s="293">
        <f t="shared" si="110"/>
        <v>0</v>
      </c>
      <c r="AO627" s="293">
        <f t="shared" si="110"/>
        <v>0</v>
      </c>
      <c r="AP627" s="293">
        <f t="shared" si="110"/>
        <v>0</v>
      </c>
      <c r="AQ627" s="293">
        <f t="shared" si="110"/>
        <v>0</v>
      </c>
      <c r="AR627" s="293">
        <f t="shared" si="110"/>
        <v>0</v>
      </c>
      <c r="AS627" s="293">
        <f t="shared" si="110"/>
        <v>0</v>
      </c>
      <c r="AT627" s="293">
        <f t="shared" si="110"/>
        <v>0</v>
      </c>
      <c r="AU627" s="293">
        <f t="shared" si="110"/>
        <v>0</v>
      </c>
      <c r="AV627" s="293">
        <f t="shared" si="110"/>
        <v>0</v>
      </c>
      <c r="AW627" s="293">
        <f t="shared" si="110"/>
        <v>0</v>
      </c>
      <c r="AX627" s="293">
        <f t="shared" si="110"/>
        <v>0</v>
      </c>
      <c r="AY627" s="293">
        <f t="shared" si="110"/>
        <v>0</v>
      </c>
      <c r="AZ627" s="293">
        <f t="shared" si="110"/>
        <v>0</v>
      </c>
      <c r="BA627" s="293">
        <f t="shared" si="110"/>
        <v>0</v>
      </c>
      <c r="BB627" s="293">
        <f t="shared" si="110"/>
        <v>0</v>
      </c>
      <c r="BC627" s="293">
        <f t="shared" si="110"/>
        <v>0</v>
      </c>
      <c r="BD627" s="293">
        <f t="shared" si="110"/>
        <v>0</v>
      </c>
      <c r="BE627" s="293">
        <f t="shared" si="110"/>
        <v>3.5999999999999997E-2</v>
      </c>
      <c r="BF627" s="293">
        <f t="shared" si="110"/>
        <v>1.17</v>
      </c>
      <c r="BG627" s="293">
        <f t="shared" si="110"/>
        <v>18</v>
      </c>
      <c r="BH627" s="293">
        <f t="shared" si="110"/>
        <v>133.19999999999999</v>
      </c>
      <c r="BI627" s="293">
        <f t="shared" si="110"/>
        <v>81</v>
      </c>
      <c r="BJ627" s="293">
        <f t="shared" si="110"/>
        <v>12.6</v>
      </c>
      <c r="BK627" s="293">
        <f t="shared" si="110"/>
        <v>0.12</v>
      </c>
    </row>
    <row r="628" spans="1:65" ht="15.75" customHeight="1" x14ac:dyDescent="0.25">
      <c r="A628" s="547" t="s">
        <v>330</v>
      </c>
      <c r="B628" s="547"/>
      <c r="C628" s="547"/>
      <c r="D628" s="54"/>
      <c r="E628" s="47"/>
      <c r="F628" s="44"/>
      <c r="G628" s="38"/>
      <c r="H628" s="38"/>
      <c r="I628" s="45"/>
      <c r="J628" s="200"/>
      <c r="K628" s="200"/>
      <c r="L628" s="200"/>
      <c r="M628" s="200"/>
      <c r="N628" s="200"/>
      <c r="O628" s="200"/>
      <c r="P628" s="381"/>
      <c r="Q628" s="200"/>
      <c r="R628" s="177"/>
      <c r="S628" s="200"/>
      <c r="T628" s="200"/>
      <c r="U628" s="200"/>
      <c r="V628" s="201"/>
      <c r="W628" s="201"/>
      <c r="X628" s="201"/>
      <c r="Y628" s="511" t="s">
        <v>24</v>
      </c>
      <c r="Z628" s="511"/>
      <c r="AA628" s="511"/>
      <c r="AB628" s="38"/>
      <c r="AC628" s="38"/>
      <c r="AD628" s="51"/>
      <c r="AE628" s="51"/>
      <c r="AF628" s="51"/>
      <c r="AG628" s="38"/>
      <c r="AH628" s="51"/>
      <c r="AI628" s="51"/>
      <c r="AJ628" s="51"/>
      <c r="AK628" s="38"/>
      <c r="AL628" s="51"/>
      <c r="AM628" s="51"/>
      <c r="AN628" s="51"/>
      <c r="AO628" s="51"/>
      <c r="AP628" s="51"/>
      <c r="AQ628" s="38"/>
      <c r="AR628" s="38"/>
      <c r="AS628" s="51"/>
      <c r="AT628" s="51"/>
      <c r="AU628" s="51"/>
      <c r="AV628" s="38"/>
      <c r="AW628" s="51"/>
      <c r="AX628" s="51"/>
      <c r="AY628" s="51"/>
      <c r="AZ628" s="38"/>
      <c r="BA628" s="51"/>
      <c r="BB628" s="51"/>
      <c r="BC628" s="51"/>
      <c r="BD628" s="51"/>
      <c r="BE628" s="52"/>
      <c r="BF628" s="485"/>
      <c r="BG628" s="200"/>
      <c r="BH628" s="200"/>
      <c r="BI628" s="200"/>
      <c r="BJ628" s="200"/>
      <c r="BK628" s="200"/>
      <c r="BL628" s="200"/>
      <c r="BM628" s="200"/>
    </row>
    <row r="629" spans="1:65" ht="15.75" customHeight="1" x14ac:dyDescent="0.25">
      <c r="A629" s="506" t="s">
        <v>343</v>
      </c>
      <c r="B629" s="506"/>
      <c r="C629" s="506"/>
      <c r="D629" s="48">
        <v>150</v>
      </c>
      <c r="E629" s="49">
        <v>150</v>
      </c>
      <c r="F629" s="44"/>
      <c r="G629" s="38"/>
      <c r="H629" s="38"/>
      <c r="I629" s="45"/>
      <c r="J629" s="200"/>
      <c r="K629" s="200"/>
      <c r="L629" s="200"/>
      <c r="M629" s="200"/>
      <c r="N629" s="200"/>
      <c r="O629" s="200"/>
      <c r="P629" s="381"/>
      <c r="Q629" s="201">
        <v>150</v>
      </c>
      <c r="R629" s="180">
        <v>150</v>
      </c>
      <c r="S629" s="201"/>
      <c r="T629" s="201"/>
      <c r="U629" s="200"/>
      <c r="V629" s="200"/>
      <c r="W629" s="200"/>
      <c r="X629" s="200"/>
      <c r="Y629" s="389"/>
      <c r="Z629" s="200"/>
      <c r="AA629" s="200"/>
      <c r="AB629" s="200"/>
      <c r="AC629" s="200"/>
      <c r="AD629" s="200"/>
      <c r="AE629" s="200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G629" s="200"/>
      <c r="BH629" s="200"/>
      <c r="BI629" s="200"/>
      <c r="BJ629" s="200"/>
      <c r="BK629" s="200"/>
      <c r="BL629" s="200"/>
      <c r="BM629" s="200"/>
    </row>
    <row r="630" spans="1:65" ht="15.75" customHeight="1" x14ac:dyDescent="0.25">
      <c r="A630" s="507" t="s">
        <v>33</v>
      </c>
      <c r="B630" s="507"/>
      <c r="C630" s="507"/>
      <c r="D630" s="54">
        <v>36</v>
      </c>
      <c r="E630" s="47">
        <v>36</v>
      </c>
      <c r="F630" s="44"/>
      <c r="G630" s="38"/>
      <c r="H630" s="38"/>
      <c r="I630" s="45"/>
      <c r="J630" s="200"/>
      <c r="K630" s="200"/>
      <c r="L630" s="200"/>
      <c r="M630" s="200"/>
      <c r="N630" s="200"/>
      <c r="O630" s="200"/>
      <c r="P630" s="381"/>
      <c r="Q630" s="200">
        <v>36</v>
      </c>
      <c r="R630" s="177">
        <v>36</v>
      </c>
      <c r="S630" s="200"/>
      <c r="T630" s="403"/>
      <c r="U630" s="200"/>
      <c r="V630" s="200"/>
      <c r="W630" s="200"/>
      <c r="X630" s="200"/>
      <c r="Y630" s="389"/>
      <c r="Z630" s="200"/>
      <c r="AA630" s="200"/>
      <c r="AB630" s="200"/>
      <c r="AC630" s="200"/>
      <c r="AD630" s="200"/>
      <c r="AE630" s="200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E630" s="471"/>
      <c r="BF630" s="471"/>
      <c r="BG630" s="200"/>
      <c r="BH630" s="200"/>
      <c r="BI630" s="200"/>
      <c r="BJ630" s="200"/>
      <c r="BK630" s="200"/>
      <c r="BL630" s="200"/>
      <c r="BM630" s="200"/>
    </row>
    <row r="631" spans="1:65" ht="15.75" hidden="1" customHeight="1" x14ac:dyDescent="0.3">
      <c r="A631" s="527"/>
      <c r="B631" s="527"/>
      <c r="C631" s="527"/>
      <c r="D631" s="54"/>
      <c r="E631" s="47"/>
      <c r="F631" s="44"/>
      <c r="G631" s="38"/>
      <c r="H631" s="38"/>
      <c r="I631" s="45"/>
      <c r="J631" s="200"/>
      <c r="K631" s="200"/>
      <c r="L631" s="200"/>
      <c r="M631" s="200"/>
      <c r="N631" s="200"/>
      <c r="O631" s="200"/>
      <c r="P631" s="381"/>
      <c r="Q631" s="200"/>
      <c r="R631" s="177"/>
      <c r="S631" s="200"/>
      <c r="T631" s="403"/>
      <c r="U631" s="200"/>
      <c r="V631" s="200"/>
      <c r="W631" s="200"/>
      <c r="X631" s="200"/>
      <c r="Y631" s="389"/>
      <c r="Z631" s="200"/>
      <c r="AA631" s="200"/>
      <c r="AB631" s="200"/>
      <c r="AC631" s="200"/>
      <c r="AD631" s="200"/>
      <c r="AE631" s="200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E631" s="471"/>
      <c r="BF631" s="471"/>
      <c r="BG631" s="200"/>
      <c r="BH631" s="200"/>
      <c r="BI631" s="200"/>
      <c r="BJ631" s="200"/>
      <c r="BK631" s="200"/>
      <c r="BL631" s="200"/>
      <c r="BM631" s="200"/>
    </row>
    <row r="632" spans="1:65" ht="15.75" customHeight="1" x14ac:dyDescent="0.25">
      <c r="A632" s="527" t="s">
        <v>25</v>
      </c>
      <c r="B632" s="527"/>
      <c r="C632" s="527"/>
      <c r="D632" s="86">
        <v>60</v>
      </c>
      <c r="E632" s="87">
        <v>60</v>
      </c>
      <c r="F632" s="88"/>
      <c r="G632" s="89"/>
      <c r="H632" s="89"/>
      <c r="I632" s="109"/>
      <c r="J632" s="206"/>
      <c r="K632" s="206"/>
      <c r="L632" s="206"/>
      <c r="M632" s="206"/>
      <c r="N632" s="206"/>
      <c r="O632" s="206"/>
      <c r="P632" s="416"/>
      <c r="Q632" s="206">
        <v>60</v>
      </c>
      <c r="R632" s="297">
        <v>60</v>
      </c>
      <c r="S632" s="206"/>
      <c r="T632" s="403"/>
      <c r="U632" s="206"/>
      <c r="V632" s="206"/>
      <c r="W632" s="206"/>
      <c r="X632" s="206"/>
      <c r="Y632" s="393"/>
      <c r="Z632" s="206"/>
      <c r="AA632" s="206"/>
      <c r="AB632" s="206"/>
      <c r="AC632" s="206"/>
      <c r="AD632" s="206"/>
      <c r="AE632" s="206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E632" s="471"/>
      <c r="BF632" s="471"/>
      <c r="BG632" s="206"/>
      <c r="BH632" s="206"/>
      <c r="BI632" s="206"/>
      <c r="BJ632" s="206"/>
      <c r="BK632" s="206"/>
      <c r="BL632" s="206"/>
      <c r="BM632" s="206"/>
    </row>
    <row r="633" spans="1:65" ht="15.75" customHeight="1" x14ac:dyDescent="0.25">
      <c r="A633" s="527" t="s">
        <v>6</v>
      </c>
      <c r="B633" s="527"/>
      <c r="C633" s="527"/>
      <c r="D633" s="86">
        <v>11</v>
      </c>
      <c r="E633" s="87">
        <v>11</v>
      </c>
      <c r="F633" s="88"/>
      <c r="G633" s="89"/>
      <c r="H633" s="89"/>
      <c r="I633" s="109"/>
      <c r="J633" s="206"/>
      <c r="K633" s="206"/>
      <c r="L633" s="206"/>
      <c r="M633" s="206"/>
      <c r="N633" s="206"/>
      <c r="O633" s="206"/>
      <c r="P633" s="416"/>
      <c r="Q633" s="206">
        <v>11</v>
      </c>
      <c r="R633" s="297">
        <v>11</v>
      </c>
      <c r="S633" s="206"/>
      <c r="T633" s="403"/>
      <c r="U633" s="206"/>
      <c r="V633" s="206"/>
      <c r="W633" s="206"/>
      <c r="X633" s="206"/>
      <c r="Y633" s="393"/>
      <c r="Z633" s="206"/>
      <c r="AA633" s="206"/>
      <c r="AB633" s="206"/>
      <c r="AC633" s="206"/>
      <c r="AD633" s="206"/>
      <c r="AE633" s="206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E633" s="471"/>
      <c r="BF633" s="471"/>
      <c r="BG633" s="206"/>
      <c r="BH633" s="206"/>
      <c r="BI633" s="206"/>
      <c r="BJ633" s="206"/>
      <c r="BK633" s="206"/>
      <c r="BL633" s="206"/>
      <c r="BM633" s="206"/>
    </row>
    <row r="634" spans="1:65" ht="15.75" customHeight="1" x14ac:dyDescent="0.25">
      <c r="A634" s="527" t="s">
        <v>54</v>
      </c>
      <c r="B634" s="527"/>
      <c r="C634" s="527"/>
      <c r="D634" s="86" t="s">
        <v>346</v>
      </c>
      <c r="E634" s="87">
        <v>15</v>
      </c>
      <c r="F634" s="88"/>
      <c r="G634" s="89"/>
      <c r="H634" s="89"/>
      <c r="I634" s="109"/>
      <c r="J634" s="206"/>
      <c r="K634" s="206"/>
      <c r="L634" s="206"/>
      <c r="M634" s="206"/>
      <c r="N634" s="206"/>
      <c r="O634" s="206"/>
      <c r="P634" s="416"/>
      <c r="Q634" s="206" t="s">
        <v>346</v>
      </c>
      <c r="R634" s="297">
        <v>0.1</v>
      </c>
      <c r="S634" s="206"/>
      <c r="T634" s="426"/>
      <c r="U634" s="206"/>
      <c r="V634" s="206"/>
      <c r="W634" s="206"/>
      <c r="X634" s="206"/>
      <c r="Y634" s="393"/>
      <c r="Z634" s="206"/>
      <c r="AA634" s="206"/>
      <c r="AB634" s="206"/>
      <c r="AC634" s="206"/>
      <c r="AD634" s="206"/>
      <c r="AE634" s="206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E634" s="471"/>
      <c r="BF634" s="471"/>
      <c r="BG634" s="206"/>
      <c r="BH634" s="206"/>
      <c r="BI634" s="206"/>
      <c r="BJ634" s="206"/>
      <c r="BK634" s="206"/>
      <c r="BL634" s="206"/>
      <c r="BM634" s="206"/>
    </row>
    <row r="635" spans="1:65" ht="15.75" customHeight="1" x14ac:dyDescent="0.25">
      <c r="A635" s="527" t="s">
        <v>344</v>
      </c>
      <c r="B635" s="527"/>
      <c r="C635" s="527"/>
      <c r="D635" s="121" t="s">
        <v>347</v>
      </c>
      <c r="E635" s="122">
        <v>8</v>
      </c>
      <c r="F635" s="123"/>
      <c r="G635" s="124"/>
      <c r="H635" s="124"/>
      <c r="I635" s="125"/>
      <c r="J635" s="209"/>
      <c r="K635" s="209"/>
      <c r="L635" s="209"/>
      <c r="M635" s="209"/>
      <c r="N635" s="209"/>
      <c r="O635" s="209"/>
      <c r="P635" s="417"/>
      <c r="Q635" s="419" t="s">
        <v>347</v>
      </c>
      <c r="R635" s="376">
        <v>8</v>
      </c>
      <c r="S635" s="209"/>
      <c r="T635" s="403"/>
      <c r="U635" s="209"/>
      <c r="V635" s="209"/>
      <c r="W635" s="209"/>
      <c r="X635" s="209"/>
      <c r="Y635" s="394"/>
      <c r="Z635" s="209"/>
      <c r="AA635" s="209"/>
      <c r="AB635" s="209"/>
      <c r="AC635" s="209"/>
      <c r="AD635" s="209"/>
      <c r="AE635" s="20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E635" s="471"/>
      <c r="BF635" s="471"/>
      <c r="BG635" s="209"/>
      <c r="BH635" s="209"/>
      <c r="BI635" s="209"/>
      <c r="BJ635" s="209"/>
      <c r="BK635" s="209"/>
      <c r="BL635" s="209"/>
      <c r="BM635" s="209"/>
    </row>
    <row r="636" spans="1:65" ht="15.75" customHeight="1" x14ac:dyDescent="0.25">
      <c r="A636" s="507" t="s">
        <v>334</v>
      </c>
      <c r="B636" s="507"/>
      <c r="C636" s="507"/>
      <c r="D636" s="86">
        <v>8</v>
      </c>
      <c r="E636" s="87">
        <v>7.5</v>
      </c>
      <c r="F636" s="88"/>
      <c r="G636" s="89"/>
      <c r="H636" s="89"/>
      <c r="I636" s="109"/>
      <c r="J636" s="206"/>
      <c r="K636" s="206"/>
      <c r="L636" s="206"/>
      <c r="M636" s="206"/>
      <c r="N636" s="206"/>
      <c r="O636" s="206"/>
      <c r="P636" s="416"/>
      <c r="Q636" s="206">
        <v>8</v>
      </c>
      <c r="R636" s="297">
        <v>7.5</v>
      </c>
      <c r="S636" s="206"/>
      <c r="T636" s="403"/>
      <c r="U636" s="206"/>
      <c r="V636" s="206"/>
      <c r="W636" s="206"/>
      <c r="X636" s="206"/>
      <c r="Y636" s="393"/>
      <c r="Z636" s="206"/>
      <c r="AA636" s="206"/>
      <c r="AB636" s="206"/>
      <c r="AC636" s="206"/>
      <c r="AD636" s="206"/>
      <c r="AE636" s="206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E636" s="471"/>
      <c r="BF636" s="471"/>
      <c r="BG636" s="206"/>
      <c r="BH636" s="206"/>
      <c r="BI636" s="206"/>
      <c r="BJ636" s="206"/>
      <c r="BK636" s="206"/>
      <c r="BL636" s="206"/>
      <c r="BM636" s="206"/>
    </row>
    <row r="637" spans="1:65" ht="15.75" customHeight="1" x14ac:dyDescent="0.25">
      <c r="A637" s="507" t="s">
        <v>345</v>
      </c>
      <c r="B637" s="507"/>
      <c r="C637" s="507"/>
      <c r="D637" s="54">
        <v>4</v>
      </c>
      <c r="E637" s="47">
        <v>4</v>
      </c>
      <c r="F637" s="44"/>
      <c r="G637" s="38"/>
      <c r="H637" s="38"/>
      <c r="I637" s="45"/>
      <c r="J637" s="200"/>
      <c r="K637" s="200"/>
      <c r="L637" s="200"/>
      <c r="M637" s="200"/>
      <c r="N637" s="200"/>
      <c r="O637" s="200"/>
      <c r="P637" s="381"/>
      <c r="Q637" s="200">
        <v>4</v>
      </c>
      <c r="R637" s="177">
        <v>4</v>
      </c>
      <c r="S637" s="200"/>
      <c r="T637" s="403"/>
      <c r="U637" s="200"/>
      <c r="V637" s="200"/>
      <c r="W637" s="200"/>
      <c r="X637" s="200"/>
      <c r="Y637" s="389"/>
      <c r="Z637" s="200"/>
      <c r="AA637" s="200"/>
      <c r="AB637" s="200"/>
      <c r="AC637" s="200"/>
      <c r="AD637" s="200"/>
      <c r="AE637" s="200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E637" s="471"/>
      <c r="BF637" s="471"/>
      <c r="BG637" s="200"/>
      <c r="BH637" s="200"/>
      <c r="BI637" s="200"/>
      <c r="BJ637" s="200"/>
      <c r="BK637" s="200"/>
      <c r="BL637" s="200"/>
      <c r="BM637" s="200"/>
    </row>
    <row r="638" spans="1:65" ht="15.75" customHeight="1" x14ac:dyDescent="0.25">
      <c r="A638" s="503" t="s">
        <v>31</v>
      </c>
      <c r="B638" s="503"/>
      <c r="C638" s="503"/>
      <c r="D638" s="54">
        <v>4</v>
      </c>
      <c r="E638" s="47">
        <v>4</v>
      </c>
      <c r="F638" s="44"/>
      <c r="G638" s="38"/>
      <c r="H638" s="38"/>
      <c r="I638" s="45"/>
      <c r="J638" s="200"/>
      <c r="K638" s="200"/>
      <c r="L638" s="200"/>
      <c r="M638" s="200"/>
      <c r="N638" s="200"/>
      <c r="O638" s="200"/>
      <c r="P638" s="381"/>
      <c r="Q638" s="200">
        <v>4</v>
      </c>
      <c r="R638" s="177">
        <v>4</v>
      </c>
      <c r="S638" s="200"/>
      <c r="T638" s="403"/>
      <c r="U638" s="200"/>
      <c r="V638" s="200"/>
      <c r="W638" s="200"/>
      <c r="X638" s="200"/>
      <c r="Y638" s="389"/>
      <c r="Z638" s="200"/>
      <c r="AA638" s="200"/>
      <c r="AB638" s="200"/>
      <c r="AC638" s="200"/>
      <c r="AD638" s="200"/>
      <c r="AE638" s="200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E638" s="471"/>
      <c r="BF638" s="471"/>
      <c r="BG638" s="200"/>
      <c r="BH638" s="200"/>
      <c r="BI638" s="200"/>
      <c r="BJ638" s="200"/>
      <c r="BK638" s="200"/>
      <c r="BL638" s="200"/>
      <c r="BM638" s="200"/>
    </row>
    <row r="639" spans="1:65" ht="15.75" customHeight="1" x14ac:dyDescent="0.25">
      <c r="A639" s="507" t="s">
        <v>192</v>
      </c>
      <c r="B639" s="507"/>
      <c r="C639" s="507"/>
      <c r="D639" s="54">
        <v>0.01</v>
      </c>
      <c r="E639" s="47">
        <v>0.01</v>
      </c>
      <c r="F639" s="44"/>
      <c r="G639" s="38"/>
      <c r="H639" s="38"/>
      <c r="I639" s="45"/>
      <c r="J639" s="200"/>
      <c r="K639" s="200"/>
      <c r="L639" s="200"/>
      <c r="M639" s="200"/>
      <c r="N639" s="200"/>
      <c r="O639" s="200"/>
      <c r="P639" s="381"/>
      <c r="Q639" s="200">
        <v>0.01</v>
      </c>
      <c r="R639" s="177">
        <v>0.01</v>
      </c>
      <c r="S639" s="200"/>
      <c r="T639" s="403"/>
      <c r="U639" s="200"/>
      <c r="V639" s="200"/>
      <c r="W639" s="200"/>
      <c r="X639" s="200"/>
      <c r="Y639" s="389"/>
      <c r="Z639" s="200"/>
      <c r="AA639" s="200"/>
      <c r="AB639" s="200"/>
      <c r="AC639" s="200"/>
      <c r="AD639" s="200"/>
      <c r="AE639" s="200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E639" s="471"/>
      <c r="BF639" s="471"/>
      <c r="BG639" s="200"/>
      <c r="BH639" s="200"/>
      <c r="BI639" s="200"/>
      <c r="BJ639" s="200"/>
      <c r="BK639" s="200"/>
      <c r="BL639" s="200"/>
      <c r="BM639" s="200"/>
    </row>
    <row r="640" spans="1:65" ht="12.75" hidden="1" customHeight="1" x14ac:dyDescent="0.3">
      <c r="A640" s="507"/>
      <c r="B640" s="507"/>
      <c r="C640" s="507"/>
      <c r="D640" s="54"/>
      <c r="E640" s="47"/>
      <c r="F640" s="50"/>
      <c r="G640" s="51"/>
      <c r="H640" s="51"/>
      <c r="I640" s="52"/>
      <c r="J640" s="201"/>
      <c r="K640" s="201"/>
      <c r="L640" s="201"/>
      <c r="M640" s="201"/>
      <c r="N640" s="201"/>
      <c r="O640" s="201"/>
      <c r="P640" s="380"/>
      <c r="Q640" s="200"/>
      <c r="R640" s="177"/>
      <c r="S640" s="200"/>
      <c r="T640" s="403"/>
      <c r="U640" s="201"/>
      <c r="V640" s="201"/>
      <c r="W640" s="201"/>
      <c r="X640" s="201"/>
      <c r="Y640" s="390"/>
      <c r="Z640" s="201"/>
      <c r="AA640" s="201"/>
      <c r="AB640" s="201"/>
      <c r="AC640" s="201"/>
      <c r="AD640" s="201"/>
      <c r="AE640" s="201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E640" s="471"/>
      <c r="BF640" s="471"/>
      <c r="BG640" s="201"/>
      <c r="BH640" s="201"/>
      <c r="BI640" s="201"/>
      <c r="BJ640" s="201"/>
      <c r="BK640" s="201"/>
      <c r="BL640" s="201"/>
      <c r="BM640" s="201"/>
    </row>
    <row r="641" spans="1:65" ht="15.75" customHeight="1" x14ac:dyDescent="0.25">
      <c r="A641" s="506" t="s">
        <v>305</v>
      </c>
      <c r="B641" s="506"/>
      <c r="C641" s="506"/>
      <c r="D641" s="54"/>
      <c r="E641" s="49">
        <v>30</v>
      </c>
      <c r="F641" s="44"/>
      <c r="G641" s="38"/>
      <c r="H641" s="38"/>
      <c r="I641" s="45"/>
      <c r="J641" s="200"/>
      <c r="K641" s="200"/>
      <c r="L641" s="200"/>
      <c r="M641" s="200"/>
      <c r="N641" s="200"/>
      <c r="O641" s="200"/>
      <c r="P641" s="381"/>
      <c r="Q641" s="200"/>
      <c r="R641" s="180">
        <v>30</v>
      </c>
      <c r="S641" s="201"/>
      <c r="T641" s="403"/>
      <c r="U641" s="200"/>
      <c r="V641" s="200"/>
      <c r="W641" s="200"/>
      <c r="X641" s="200"/>
      <c r="Y641" s="389"/>
      <c r="Z641" s="200"/>
      <c r="AA641" s="200"/>
      <c r="AB641" s="200"/>
      <c r="AC641" s="200"/>
      <c r="AD641" s="200"/>
      <c r="AE641" s="200"/>
      <c r="AF641" s="51"/>
      <c r="AG641" s="38"/>
      <c r="AH641" s="38"/>
      <c r="AI641" s="51"/>
      <c r="AJ641" s="51"/>
      <c r="AK641" s="38"/>
      <c r="AL641" s="38"/>
      <c r="AM641" s="51"/>
      <c r="AN641" s="51"/>
      <c r="AO641" s="51"/>
      <c r="AP641" s="51"/>
      <c r="AQ641" s="38"/>
      <c r="AR641" s="51"/>
      <c r="AS641" s="38"/>
      <c r="AT641" s="51"/>
      <c r="AU641" s="51"/>
      <c r="AV641" s="38"/>
      <c r="AW641" s="38"/>
      <c r="AX641" s="51"/>
      <c r="AY641" s="51"/>
      <c r="AZ641" s="38"/>
      <c r="BA641" s="38"/>
      <c r="BB641" s="51"/>
      <c r="BC641" s="51"/>
      <c r="BD641" s="52"/>
      <c r="BE641" s="201"/>
      <c r="BF641" s="471"/>
      <c r="BG641" s="200"/>
      <c r="BH641" s="200"/>
      <c r="BI641" s="200"/>
      <c r="BJ641" s="200"/>
      <c r="BK641" s="200"/>
      <c r="BL641" s="200"/>
      <c r="BM641" s="200"/>
    </row>
    <row r="642" spans="1:65" ht="20.100000000000001" customHeight="1" x14ac:dyDescent="0.25">
      <c r="A642" s="507"/>
      <c r="B642" s="507"/>
      <c r="C642" s="507"/>
      <c r="D642" s="54"/>
      <c r="E642" s="49"/>
      <c r="F642" s="50">
        <v>8.02</v>
      </c>
      <c r="G642" s="51">
        <v>9.93</v>
      </c>
      <c r="H642" s="51">
        <v>51.02</v>
      </c>
      <c r="I642" s="52">
        <v>326</v>
      </c>
      <c r="J642" s="201">
        <v>0.08</v>
      </c>
      <c r="K642" s="201">
        <v>0.88</v>
      </c>
      <c r="L642" s="201">
        <v>88</v>
      </c>
      <c r="M642" s="201">
        <v>110.2</v>
      </c>
      <c r="N642" s="201">
        <v>137.9</v>
      </c>
      <c r="O642" s="201">
        <v>26.8</v>
      </c>
      <c r="P642" s="380">
        <v>2.2000000000000002</v>
      </c>
      <c r="Q642" s="200"/>
      <c r="R642" s="180"/>
      <c r="S642" s="50">
        <v>8.02</v>
      </c>
      <c r="T642" s="51">
        <v>9.93</v>
      </c>
      <c r="U642" s="51">
        <v>51.02</v>
      </c>
      <c r="V642" s="52">
        <v>326</v>
      </c>
      <c r="W642" s="201">
        <v>0.08</v>
      </c>
      <c r="X642" s="201">
        <v>0.88</v>
      </c>
      <c r="Y642" s="201">
        <v>88</v>
      </c>
      <c r="Z642" s="201">
        <v>110.2</v>
      </c>
      <c r="AA642" s="201">
        <v>137.9</v>
      </c>
      <c r="AB642" s="201">
        <v>26.8</v>
      </c>
      <c r="AC642" s="380">
        <v>2.2000000000000002</v>
      </c>
      <c r="AD642" s="201"/>
      <c r="AE642" s="201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E642" s="201">
        <v>0.08</v>
      </c>
      <c r="BF642" s="201">
        <v>0.88</v>
      </c>
      <c r="BG642" s="201">
        <v>88</v>
      </c>
      <c r="BH642" s="201">
        <v>110.2</v>
      </c>
      <c r="BI642" s="201">
        <v>137.9</v>
      </c>
      <c r="BJ642" s="201">
        <v>26.8</v>
      </c>
      <c r="BK642" s="380">
        <v>2.2000000000000002</v>
      </c>
      <c r="BL642" s="201">
        <v>26.8</v>
      </c>
      <c r="BM642" s="201">
        <v>2.2000000000000002</v>
      </c>
    </row>
    <row r="643" spans="1:65" ht="15.75" customHeight="1" x14ac:dyDescent="0.25">
      <c r="A643" s="504" t="s">
        <v>138</v>
      </c>
      <c r="B643" s="510"/>
      <c r="C643" s="511"/>
      <c r="D643" s="54"/>
      <c r="E643" s="49">
        <v>180</v>
      </c>
      <c r="F643" s="44"/>
      <c r="G643" s="38"/>
      <c r="H643" s="38"/>
      <c r="I643" s="270"/>
      <c r="J643" s="175"/>
      <c r="K643" s="176"/>
      <c r="L643" s="176"/>
      <c r="M643" s="176"/>
      <c r="N643" s="176"/>
      <c r="O643" s="176"/>
      <c r="P643" s="177"/>
      <c r="Q643" s="54"/>
      <c r="R643" s="49">
        <v>180</v>
      </c>
      <c r="S643" s="44"/>
      <c r="T643" s="38"/>
      <c r="U643" s="38"/>
      <c r="V643" s="47"/>
      <c r="W643" s="504" t="s">
        <v>138</v>
      </c>
      <c r="X643" s="510"/>
      <c r="Y643" s="511"/>
      <c r="Z643" s="38"/>
      <c r="AA643" s="51">
        <v>150</v>
      </c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51">
        <v>180</v>
      </c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E643" s="324"/>
      <c r="BF643" s="325"/>
      <c r="BG643" s="176"/>
      <c r="BH643" s="176"/>
      <c r="BI643" s="176"/>
      <c r="BJ643" s="176"/>
      <c r="BK643" s="177"/>
    </row>
    <row r="644" spans="1:65" ht="15.75" customHeight="1" x14ac:dyDescent="0.25">
      <c r="A644" s="512" t="s">
        <v>96</v>
      </c>
      <c r="B644" s="499"/>
      <c r="C644" s="513"/>
      <c r="D644" s="54">
        <v>22</v>
      </c>
      <c r="E644" s="47">
        <v>22</v>
      </c>
      <c r="F644" s="44"/>
      <c r="G644" s="38"/>
      <c r="H644" s="38"/>
      <c r="I644" s="270"/>
      <c r="J644" s="175"/>
      <c r="K644" s="176"/>
      <c r="L644" s="176"/>
      <c r="M644" s="176"/>
      <c r="N644" s="176"/>
      <c r="O644" s="176"/>
      <c r="P644" s="177"/>
      <c r="Q644" s="54">
        <v>22</v>
      </c>
      <c r="R644" s="47">
        <v>22</v>
      </c>
      <c r="S644" s="44"/>
      <c r="T644" s="38"/>
      <c r="U644" s="38"/>
      <c r="V644" s="47"/>
      <c r="W644" s="512" t="s">
        <v>96</v>
      </c>
      <c r="X644" s="499"/>
      <c r="Y644" s="513"/>
      <c r="Z644" s="38">
        <v>18</v>
      </c>
      <c r="AA644" s="38">
        <v>18</v>
      </c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>
        <v>22</v>
      </c>
      <c r="AP644" s="38">
        <v>22</v>
      </c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E644" s="175"/>
      <c r="BF644" s="176"/>
      <c r="BG644" s="176"/>
      <c r="BH644" s="176"/>
      <c r="BI644" s="176"/>
      <c r="BJ644" s="176"/>
      <c r="BK644" s="177"/>
    </row>
    <row r="645" spans="1:65" ht="15.75" customHeight="1" x14ac:dyDescent="0.25">
      <c r="A645" s="512" t="s">
        <v>6</v>
      </c>
      <c r="B645" s="499"/>
      <c r="C645" s="513"/>
      <c r="D645" s="54">
        <v>10</v>
      </c>
      <c r="E645" s="47">
        <v>10</v>
      </c>
      <c r="F645" s="44"/>
      <c r="G645" s="38"/>
      <c r="H645" s="38"/>
      <c r="I645" s="270"/>
      <c r="J645" s="175"/>
      <c r="K645" s="176"/>
      <c r="L645" s="176"/>
      <c r="M645" s="176"/>
      <c r="N645" s="176"/>
      <c r="O645" s="176"/>
      <c r="P645" s="177"/>
      <c r="Q645" s="54">
        <v>10</v>
      </c>
      <c r="R645" s="47">
        <v>10</v>
      </c>
      <c r="S645" s="44"/>
      <c r="T645" s="38"/>
      <c r="U645" s="38"/>
      <c r="V645" s="47"/>
      <c r="W645" s="512" t="s">
        <v>6</v>
      </c>
      <c r="X645" s="499"/>
      <c r="Y645" s="513"/>
      <c r="Z645" s="38">
        <v>7.5</v>
      </c>
      <c r="AA645" s="38">
        <v>7.5</v>
      </c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>
        <v>10</v>
      </c>
      <c r="AP645" s="38">
        <v>10</v>
      </c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E645" s="175"/>
      <c r="BF645" s="176"/>
      <c r="BG645" s="176"/>
      <c r="BH645" s="176"/>
      <c r="BI645" s="176"/>
      <c r="BJ645" s="176"/>
      <c r="BK645" s="177"/>
    </row>
    <row r="646" spans="1:65" ht="15.75" customHeight="1" x14ac:dyDescent="0.25">
      <c r="A646" s="504"/>
      <c r="B646" s="510"/>
      <c r="C646" s="511"/>
      <c r="D646" s="54"/>
      <c r="E646" s="49"/>
      <c r="F646" s="50">
        <v>0.2</v>
      </c>
      <c r="G646" s="51">
        <v>0.01</v>
      </c>
      <c r="H646" s="51">
        <v>21.94</v>
      </c>
      <c r="I646" s="49">
        <v>125.26</v>
      </c>
      <c r="J646" s="178">
        <v>0.01</v>
      </c>
      <c r="K646" s="179">
        <v>7.0000000000000007E-2</v>
      </c>
      <c r="L646" s="179"/>
      <c r="M646" s="179">
        <v>7.98</v>
      </c>
      <c r="N646" s="179">
        <v>4.0199999999999996</v>
      </c>
      <c r="O646" s="179">
        <v>1.0900000000000001</v>
      </c>
      <c r="P646" s="179">
        <v>0.26</v>
      </c>
      <c r="Q646" s="54"/>
      <c r="R646" s="47"/>
      <c r="S646" s="50">
        <v>0.2</v>
      </c>
      <c r="T646" s="51">
        <v>0.01</v>
      </c>
      <c r="U646" s="51">
        <v>21.94</v>
      </c>
      <c r="V646" s="49">
        <v>125.26</v>
      </c>
      <c r="W646" s="504"/>
      <c r="X646" s="510"/>
      <c r="Y646" s="511"/>
      <c r="Z646" s="38"/>
      <c r="AA646" s="51"/>
      <c r="AB646" s="51">
        <v>0.5</v>
      </c>
      <c r="AC646" s="51">
        <v>20.3</v>
      </c>
      <c r="AD646" s="51">
        <v>7.9</v>
      </c>
      <c r="AE646" s="51">
        <v>1</v>
      </c>
      <c r="AF646" s="51">
        <v>4</v>
      </c>
      <c r="AG646" s="51">
        <v>0.22</v>
      </c>
      <c r="AH646" s="51"/>
      <c r="AI646" s="51"/>
      <c r="AJ646" s="51"/>
      <c r="AK646" s="51">
        <v>2E-3</v>
      </c>
      <c r="AL646" s="51">
        <v>4.0000000000000001E-3</v>
      </c>
      <c r="AM646" s="51">
        <v>1.4E-2</v>
      </c>
      <c r="AN646" s="51">
        <v>0.05</v>
      </c>
      <c r="AO646" s="38"/>
      <c r="AP646" s="38"/>
      <c r="AQ646" s="51">
        <v>0.6</v>
      </c>
      <c r="AR646" s="51">
        <v>24.4</v>
      </c>
      <c r="AS646" s="51">
        <v>9.4</v>
      </c>
      <c r="AT646" s="51">
        <v>1.2</v>
      </c>
      <c r="AU646" s="51">
        <v>4.8</v>
      </c>
      <c r="AV646" s="51">
        <v>0.26</v>
      </c>
      <c r="AW646" s="51"/>
      <c r="AX646" s="51"/>
      <c r="AY646" s="51"/>
      <c r="AZ646" s="51">
        <v>2E-3</v>
      </c>
      <c r="BA646" s="51">
        <v>4.0000000000000001E-3</v>
      </c>
      <c r="BB646" s="51">
        <v>1.7000000000000001E-2</v>
      </c>
      <c r="BC646" s="51">
        <v>7.0000000000000007E-2</v>
      </c>
      <c r="BE646" s="178">
        <v>0.01</v>
      </c>
      <c r="BF646" s="179">
        <v>7.0000000000000007E-2</v>
      </c>
      <c r="BG646" s="179"/>
      <c r="BH646" s="179">
        <v>7.98</v>
      </c>
      <c r="BI646" s="179">
        <v>4.0199999999999996</v>
      </c>
      <c r="BJ646" s="179">
        <v>1.0900000000000001</v>
      </c>
      <c r="BK646" s="179">
        <v>0.26</v>
      </c>
    </row>
    <row r="647" spans="1:65" s="77" customFormat="1" ht="15.75" customHeight="1" x14ac:dyDescent="0.25">
      <c r="A647" s="517" t="s">
        <v>352</v>
      </c>
      <c r="B647" s="602"/>
      <c r="C647" s="602"/>
      <c r="D647" s="291"/>
      <c r="E647" s="477">
        <f>SUM(E629+E641+E643)</f>
        <v>360</v>
      </c>
      <c r="F647" s="293">
        <f>SUM(F642:F646)</f>
        <v>8.2199999999999989</v>
      </c>
      <c r="G647" s="293">
        <f t="shared" ref="G647:P647" si="111">SUM(G642:G646)</f>
        <v>9.94</v>
      </c>
      <c r="H647" s="293">
        <f t="shared" si="111"/>
        <v>72.960000000000008</v>
      </c>
      <c r="I647" s="293">
        <f t="shared" si="111"/>
        <v>451.26</v>
      </c>
      <c r="J647" s="293">
        <f t="shared" si="111"/>
        <v>0.09</v>
      </c>
      <c r="K647" s="293">
        <f t="shared" si="111"/>
        <v>0.95</v>
      </c>
      <c r="L647" s="293">
        <f t="shared" si="111"/>
        <v>88</v>
      </c>
      <c r="M647" s="293">
        <f t="shared" si="111"/>
        <v>118.18</v>
      </c>
      <c r="N647" s="293">
        <f t="shared" si="111"/>
        <v>141.92000000000002</v>
      </c>
      <c r="O647" s="293">
        <f t="shared" si="111"/>
        <v>27.89</v>
      </c>
      <c r="P647" s="293">
        <f t="shared" si="111"/>
        <v>2.46</v>
      </c>
      <c r="Q647" s="291"/>
      <c r="R647" s="477">
        <f>SUM(R629+R641+R643)</f>
        <v>360</v>
      </c>
      <c r="S647" s="293">
        <f t="shared" ref="S647:BK647" si="112">SUM(S642:S646)</f>
        <v>8.2199999999999989</v>
      </c>
      <c r="T647" s="293">
        <f t="shared" si="112"/>
        <v>9.94</v>
      </c>
      <c r="U647" s="293">
        <f t="shared" si="112"/>
        <v>72.960000000000008</v>
      </c>
      <c r="V647" s="293">
        <f t="shared" si="112"/>
        <v>451.26</v>
      </c>
      <c r="W647" s="293">
        <f t="shared" si="112"/>
        <v>0.08</v>
      </c>
      <c r="X647" s="293">
        <f t="shared" si="112"/>
        <v>0.88</v>
      </c>
      <c r="Y647" s="293">
        <f t="shared" si="112"/>
        <v>88</v>
      </c>
      <c r="Z647" s="293">
        <f t="shared" si="112"/>
        <v>135.69999999999999</v>
      </c>
      <c r="AA647" s="293">
        <f t="shared" si="112"/>
        <v>313.39999999999998</v>
      </c>
      <c r="AB647" s="293">
        <f t="shared" si="112"/>
        <v>27.3</v>
      </c>
      <c r="AC647" s="293">
        <f t="shared" si="112"/>
        <v>22.5</v>
      </c>
      <c r="AD647" s="293">
        <f t="shared" si="112"/>
        <v>7.9</v>
      </c>
      <c r="AE647" s="293">
        <f t="shared" si="112"/>
        <v>1</v>
      </c>
      <c r="AF647" s="293">
        <f t="shared" si="112"/>
        <v>4</v>
      </c>
      <c r="AG647" s="293">
        <f t="shared" si="112"/>
        <v>0.22</v>
      </c>
      <c r="AH647" s="293">
        <f t="shared" si="112"/>
        <v>0</v>
      </c>
      <c r="AI647" s="293">
        <f t="shared" si="112"/>
        <v>0</v>
      </c>
      <c r="AJ647" s="293">
        <f t="shared" si="112"/>
        <v>0</v>
      </c>
      <c r="AK647" s="293">
        <f t="shared" si="112"/>
        <v>2E-3</v>
      </c>
      <c r="AL647" s="293">
        <f t="shared" si="112"/>
        <v>4.0000000000000001E-3</v>
      </c>
      <c r="AM647" s="293">
        <f t="shared" si="112"/>
        <v>1.4E-2</v>
      </c>
      <c r="AN647" s="293">
        <f t="shared" si="112"/>
        <v>0.05</v>
      </c>
      <c r="AO647" s="293">
        <f t="shared" si="112"/>
        <v>32</v>
      </c>
      <c r="AP647" s="293">
        <f t="shared" si="112"/>
        <v>212</v>
      </c>
      <c r="AQ647" s="293">
        <f t="shared" si="112"/>
        <v>0.6</v>
      </c>
      <c r="AR647" s="293">
        <f t="shared" si="112"/>
        <v>24.4</v>
      </c>
      <c r="AS647" s="293">
        <f t="shared" si="112"/>
        <v>9.4</v>
      </c>
      <c r="AT647" s="293">
        <f t="shared" si="112"/>
        <v>1.2</v>
      </c>
      <c r="AU647" s="293">
        <f t="shared" si="112"/>
        <v>4.8</v>
      </c>
      <c r="AV647" s="293">
        <f t="shared" si="112"/>
        <v>0.26</v>
      </c>
      <c r="AW647" s="293">
        <f t="shared" si="112"/>
        <v>0</v>
      </c>
      <c r="AX647" s="293">
        <f t="shared" si="112"/>
        <v>0</v>
      </c>
      <c r="AY647" s="293">
        <f t="shared" si="112"/>
        <v>0</v>
      </c>
      <c r="AZ647" s="293">
        <f t="shared" si="112"/>
        <v>2E-3</v>
      </c>
      <c r="BA647" s="293">
        <f t="shared" si="112"/>
        <v>4.0000000000000001E-3</v>
      </c>
      <c r="BB647" s="293">
        <f t="shared" si="112"/>
        <v>1.7000000000000001E-2</v>
      </c>
      <c r="BC647" s="293">
        <f t="shared" si="112"/>
        <v>7.0000000000000007E-2</v>
      </c>
      <c r="BD647" s="293">
        <f t="shared" si="112"/>
        <v>0</v>
      </c>
      <c r="BE647" s="293">
        <f t="shared" si="112"/>
        <v>0.09</v>
      </c>
      <c r="BF647" s="293">
        <f t="shared" si="112"/>
        <v>0.95</v>
      </c>
      <c r="BG647" s="293">
        <f t="shared" si="112"/>
        <v>88</v>
      </c>
      <c r="BH647" s="293">
        <f t="shared" si="112"/>
        <v>118.18</v>
      </c>
      <c r="BI647" s="293">
        <f t="shared" si="112"/>
        <v>141.92000000000002</v>
      </c>
      <c r="BJ647" s="293">
        <f t="shared" si="112"/>
        <v>27.89</v>
      </c>
      <c r="BK647" s="293">
        <f t="shared" si="112"/>
        <v>2.46</v>
      </c>
    </row>
    <row r="648" spans="1:65" s="81" customFormat="1" ht="15.75" customHeight="1" x14ac:dyDescent="0.25">
      <c r="A648" s="541" t="s">
        <v>189</v>
      </c>
      <c r="B648" s="649"/>
      <c r="C648" s="633"/>
      <c r="D648" s="79"/>
      <c r="E648" s="78">
        <f>SUM(E569+E605+E627+E647)</f>
        <v>1475</v>
      </c>
      <c r="F648" s="78">
        <f t="shared" ref="F648:P648" si="113">SUM(F569+F605+F627+F647)</f>
        <v>39.410000000000004</v>
      </c>
      <c r="G648" s="78">
        <f t="shared" si="113"/>
        <v>34.65</v>
      </c>
      <c r="H648" s="78">
        <f t="shared" si="113"/>
        <v>237.13000000000002</v>
      </c>
      <c r="I648" s="78">
        <f t="shared" si="113"/>
        <v>1558.71</v>
      </c>
      <c r="J648" s="78">
        <f t="shared" si="113"/>
        <v>0.61199999999999999</v>
      </c>
      <c r="K648" s="78">
        <f t="shared" si="113"/>
        <v>26.509999999999998</v>
      </c>
      <c r="L648" s="78">
        <f t="shared" si="113"/>
        <v>145</v>
      </c>
      <c r="M648" s="78">
        <f t="shared" si="113"/>
        <v>417.47</v>
      </c>
      <c r="N648" s="78">
        <f t="shared" si="113"/>
        <v>896.77</v>
      </c>
      <c r="O648" s="78">
        <f t="shared" si="113"/>
        <v>288.36999999999995</v>
      </c>
      <c r="P648" s="78">
        <f t="shared" si="113"/>
        <v>45.769999999999996</v>
      </c>
      <c r="Q648" s="197"/>
      <c r="R648" s="78">
        <f t="shared" ref="R648:BK648" si="114">SUM(R569+R605+R627+R647)</f>
        <v>1755</v>
      </c>
      <c r="S648" s="78">
        <f t="shared" si="114"/>
        <v>45.150000000000006</v>
      </c>
      <c r="T648" s="78">
        <f t="shared" si="114"/>
        <v>40.25</v>
      </c>
      <c r="U648" s="78">
        <f t="shared" si="114"/>
        <v>267.90999999999997</v>
      </c>
      <c r="V648" s="78">
        <f t="shared" si="114"/>
        <v>1750.81</v>
      </c>
      <c r="W648" s="78">
        <f t="shared" si="114"/>
        <v>0.08</v>
      </c>
      <c r="X648" s="78">
        <f t="shared" si="114"/>
        <v>0.88</v>
      </c>
      <c r="Y648" s="78">
        <f t="shared" si="114"/>
        <v>88</v>
      </c>
      <c r="Z648" s="78">
        <f t="shared" si="114"/>
        <v>328.9</v>
      </c>
      <c r="AA648" s="78">
        <f t="shared" si="114"/>
        <v>887.6</v>
      </c>
      <c r="AB648" s="78">
        <f t="shared" si="114"/>
        <v>151.38999999999999</v>
      </c>
      <c r="AC648" s="78">
        <f t="shared" si="114"/>
        <v>609.31999999999994</v>
      </c>
      <c r="AD648" s="78">
        <f t="shared" si="114"/>
        <v>35.28</v>
      </c>
      <c r="AE648" s="78">
        <f t="shared" si="114"/>
        <v>37.590000000000003</v>
      </c>
      <c r="AF648" s="78">
        <f t="shared" si="114"/>
        <v>151.23000000000002</v>
      </c>
      <c r="AG648" s="78">
        <f t="shared" si="114"/>
        <v>1.3099999999999998</v>
      </c>
      <c r="AH648" s="78">
        <f t="shared" si="114"/>
        <v>15.6</v>
      </c>
      <c r="AI648" s="78">
        <f t="shared" si="114"/>
        <v>1942.75</v>
      </c>
      <c r="AJ648" s="78">
        <f t="shared" si="114"/>
        <v>1.67</v>
      </c>
      <c r="AK648" s="78">
        <f t="shared" si="114"/>
        <v>0.14200000000000002</v>
      </c>
      <c r="AL648" s="78">
        <f t="shared" si="114"/>
        <v>0.1</v>
      </c>
      <c r="AM648" s="78">
        <f t="shared" si="114"/>
        <v>1.514</v>
      </c>
      <c r="AN648" s="78">
        <f t="shared" si="114"/>
        <v>13.780000000000001</v>
      </c>
      <c r="AO648" s="78">
        <f t="shared" si="114"/>
        <v>273.5</v>
      </c>
      <c r="AP648" s="78">
        <f t="shared" si="114"/>
        <v>904.5</v>
      </c>
      <c r="AQ648" s="78">
        <f t="shared" si="114"/>
        <v>133.45999999999998</v>
      </c>
      <c r="AR648" s="78">
        <f t="shared" si="114"/>
        <v>719.29</v>
      </c>
      <c r="AS648" s="78">
        <f t="shared" si="114"/>
        <v>43.559999999999995</v>
      </c>
      <c r="AT648" s="78">
        <f t="shared" si="114"/>
        <v>46.550000000000004</v>
      </c>
      <c r="AU648" s="78">
        <f t="shared" si="114"/>
        <v>190.45000000000002</v>
      </c>
      <c r="AV648" s="78">
        <f t="shared" si="114"/>
        <v>1.59</v>
      </c>
      <c r="AW648" s="78">
        <f t="shared" si="114"/>
        <v>18</v>
      </c>
      <c r="AX648" s="78">
        <f t="shared" si="114"/>
        <v>2531.5</v>
      </c>
      <c r="AY648" s="78">
        <f t="shared" si="114"/>
        <v>2.1999999999999997</v>
      </c>
      <c r="AZ648" s="78">
        <f t="shared" si="114"/>
        <v>0.16200000000000001</v>
      </c>
      <c r="BA648" s="78">
        <f t="shared" si="114"/>
        <v>0.124</v>
      </c>
      <c r="BB648" s="78">
        <f t="shared" si="114"/>
        <v>1.8169999999999999</v>
      </c>
      <c r="BC648" s="78">
        <f t="shared" si="114"/>
        <v>15.870000000000001</v>
      </c>
      <c r="BD648" s="78">
        <f t="shared" si="114"/>
        <v>0</v>
      </c>
      <c r="BE648" s="78">
        <f t="shared" si="114"/>
        <v>0.75900000000000001</v>
      </c>
      <c r="BF648" s="78">
        <f t="shared" si="114"/>
        <v>37.430000000000007</v>
      </c>
      <c r="BG648" s="78">
        <f t="shared" si="114"/>
        <v>150</v>
      </c>
      <c r="BH648" s="78">
        <f t="shared" si="114"/>
        <v>478.08</v>
      </c>
      <c r="BI648" s="78">
        <f t="shared" si="114"/>
        <v>937.42000000000007</v>
      </c>
      <c r="BJ648" s="78">
        <f t="shared" si="114"/>
        <v>318.58999999999997</v>
      </c>
      <c r="BK648" s="78">
        <f t="shared" si="114"/>
        <v>49.19</v>
      </c>
    </row>
    <row r="649" spans="1:65" ht="15.75" customHeight="1" x14ac:dyDescent="0.25">
      <c r="A649" s="542" t="s">
        <v>41</v>
      </c>
      <c r="B649" s="650"/>
      <c r="C649" s="651"/>
      <c r="D649" s="54"/>
      <c r="E649" s="47"/>
      <c r="F649" s="44"/>
      <c r="G649" s="38"/>
      <c r="H649" s="38"/>
      <c r="I649" s="45"/>
      <c r="J649" s="200"/>
      <c r="K649" s="200"/>
      <c r="L649" s="200"/>
      <c r="M649" s="200"/>
      <c r="N649" s="200"/>
      <c r="O649" s="200"/>
      <c r="P649" s="200"/>
      <c r="Q649" s="44"/>
      <c r="R649" s="47"/>
      <c r="S649" s="50"/>
      <c r="T649" s="51"/>
      <c r="U649" s="38"/>
      <c r="V649" s="47"/>
      <c r="W649" s="556" t="s">
        <v>41</v>
      </c>
      <c r="X649" s="652"/>
      <c r="Y649" s="632"/>
      <c r="Z649" s="38"/>
      <c r="AA649" s="38"/>
      <c r="AB649" s="51"/>
      <c r="AC649" s="38"/>
      <c r="AD649" s="38"/>
      <c r="AE649" s="51"/>
      <c r="AF649" s="51"/>
      <c r="AG649" s="38"/>
      <c r="AH649" s="38"/>
      <c r="AI649" s="51"/>
      <c r="AJ649" s="51"/>
      <c r="AK649" s="38"/>
      <c r="AL649" s="38"/>
      <c r="AM649" s="38"/>
      <c r="AN649" s="38"/>
      <c r="AO649" s="38"/>
      <c r="AP649" s="38"/>
      <c r="AQ649" s="51"/>
      <c r="AR649" s="38"/>
      <c r="AS649" s="38"/>
      <c r="AT649" s="51"/>
      <c r="AU649" s="51"/>
      <c r="AV649" s="38"/>
      <c r="AW649" s="38"/>
      <c r="AX649" s="51"/>
      <c r="AY649" s="51"/>
      <c r="AZ649" s="38"/>
      <c r="BA649" s="38"/>
      <c r="BB649" s="38"/>
      <c r="BC649" s="38"/>
      <c r="BE649" s="200"/>
      <c r="BF649" s="200"/>
      <c r="BG649" s="200"/>
      <c r="BH649" s="200"/>
      <c r="BI649" s="200"/>
      <c r="BJ649" s="200"/>
      <c r="BK649" s="200"/>
    </row>
    <row r="650" spans="1:65" ht="15.75" customHeight="1" x14ac:dyDescent="0.25">
      <c r="A650" s="537" t="s">
        <v>13</v>
      </c>
      <c r="B650" s="537"/>
      <c r="C650" s="537"/>
      <c r="D650" s="54"/>
      <c r="E650" s="47"/>
      <c r="F650" s="44"/>
      <c r="G650" s="38"/>
      <c r="H650" s="38"/>
      <c r="I650" s="45"/>
      <c r="J650" s="200"/>
      <c r="K650" s="200"/>
      <c r="L650" s="200"/>
      <c r="M650" s="200"/>
      <c r="N650" s="200"/>
      <c r="O650" s="200"/>
      <c r="P650" s="200"/>
      <c r="Q650" s="44"/>
      <c r="R650" s="97"/>
      <c r="S650" s="70"/>
      <c r="T650" s="71"/>
      <c r="U650" s="38"/>
      <c r="V650" s="47"/>
      <c r="W650" s="511" t="s">
        <v>13</v>
      </c>
      <c r="X650" s="511"/>
      <c r="Y650" s="511"/>
      <c r="Z650" s="38"/>
      <c r="AA650" s="38"/>
      <c r="AB650" s="71"/>
      <c r="AC650" s="38"/>
      <c r="AD650" s="38"/>
      <c r="AE650" s="71"/>
      <c r="AF650" s="71"/>
      <c r="AG650" s="38"/>
      <c r="AH650" s="38"/>
      <c r="AI650" s="71"/>
      <c r="AJ650" s="71"/>
      <c r="AK650" s="38"/>
      <c r="AL650" s="38"/>
      <c r="AM650" s="38"/>
      <c r="AN650" s="38"/>
      <c r="AO650" s="38"/>
      <c r="AP650" s="71"/>
      <c r="AQ650" s="71"/>
      <c r="AR650" s="38"/>
      <c r="AS650" s="38"/>
      <c r="AT650" s="71"/>
      <c r="AU650" s="71"/>
      <c r="AV650" s="38"/>
      <c r="AW650" s="38"/>
      <c r="AX650" s="71"/>
      <c r="AY650" s="71"/>
      <c r="AZ650" s="38"/>
      <c r="BA650" s="38"/>
      <c r="BB650" s="38"/>
      <c r="BC650" s="38"/>
      <c r="BE650" s="200"/>
      <c r="BF650" s="200"/>
      <c r="BG650" s="200"/>
      <c r="BH650" s="200"/>
      <c r="BI650" s="200"/>
      <c r="BJ650" s="200"/>
      <c r="BK650" s="200"/>
    </row>
    <row r="651" spans="1:65" ht="15.75" customHeight="1" x14ac:dyDescent="0.25">
      <c r="A651" s="506" t="s">
        <v>69</v>
      </c>
      <c r="B651" s="506"/>
      <c r="C651" s="506"/>
      <c r="D651" s="54"/>
      <c r="E651" s="66"/>
      <c r="F651" s="148"/>
      <c r="G651" s="38"/>
      <c r="H651" s="38"/>
      <c r="I651" s="45"/>
      <c r="J651" s="200"/>
      <c r="K651" s="200"/>
      <c r="L651" s="200"/>
      <c r="M651" s="200"/>
      <c r="N651" s="200"/>
      <c r="O651" s="200"/>
      <c r="P651" s="200"/>
      <c r="Q651" s="44"/>
      <c r="R651" s="66"/>
      <c r="S651" s="148"/>
      <c r="T651" s="38"/>
      <c r="U651" s="51"/>
      <c r="V651" s="49"/>
      <c r="W651" s="648" t="s">
        <v>69</v>
      </c>
      <c r="X651" s="648"/>
      <c r="Y651" s="648"/>
      <c r="Z651" s="38"/>
      <c r="AA651" s="145"/>
      <c r="AB651" s="38"/>
      <c r="AC651" s="51"/>
      <c r="AD651" s="51"/>
      <c r="AE651" s="145"/>
      <c r="AF651" s="38"/>
      <c r="AG651" s="51"/>
      <c r="AH651" s="51"/>
      <c r="AI651" s="145"/>
      <c r="AJ651" s="38"/>
      <c r="AK651" s="51"/>
      <c r="AL651" s="51"/>
      <c r="AM651" s="51"/>
      <c r="AN651" s="51"/>
      <c r="AO651" s="38"/>
      <c r="AP651" s="145"/>
      <c r="AQ651" s="38"/>
      <c r="AR651" s="51"/>
      <c r="AS651" s="51"/>
      <c r="AT651" s="145"/>
      <c r="AU651" s="38"/>
      <c r="AV651" s="51"/>
      <c r="AW651" s="51"/>
      <c r="AX651" s="145"/>
      <c r="AY651" s="38"/>
      <c r="AZ651" s="51"/>
      <c r="BA651" s="51"/>
      <c r="BB651" s="51"/>
      <c r="BC651" s="51"/>
      <c r="BE651" s="200"/>
      <c r="BF651" s="200"/>
      <c r="BG651" s="200"/>
      <c r="BH651" s="200"/>
      <c r="BI651" s="200"/>
      <c r="BJ651" s="200"/>
      <c r="BK651" s="200"/>
    </row>
    <row r="652" spans="1:65" ht="15.75" customHeight="1" x14ac:dyDescent="0.25">
      <c r="A652" s="506" t="s">
        <v>106</v>
      </c>
      <c r="B652" s="506"/>
      <c r="C652" s="506"/>
      <c r="D652" s="54"/>
      <c r="E652" s="49">
        <v>150</v>
      </c>
      <c r="F652" s="44"/>
      <c r="G652" s="38"/>
      <c r="H652" s="38"/>
      <c r="I652" s="45"/>
      <c r="J652" s="200"/>
      <c r="K652" s="200"/>
      <c r="L652" s="200"/>
      <c r="M652" s="200"/>
      <c r="N652" s="200"/>
      <c r="O652" s="200"/>
      <c r="P652" s="200"/>
      <c r="Q652" s="44"/>
      <c r="R652" s="49">
        <v>210</v>
      </c>
      <c r="S652" s="44"/>
      <c r="T652" s="38"/>
      <c r="U652" s="51"/>
      <c r="V652" s="49"/>
      <c r="W652" s="647" t="s">
        <v>106</v>
      </c>
      <c r="X652" s="647"/>
      <c r="Y652" s="647"/>
      <c r="Z652" s="38"/>
      <c r="AA652" s="51" t="s">
        <v>74</v>
      </c>
      <c r="AB652" s="38"/>
      <c r="AC652" s="51"/>
      <c r="AD652" s="51"/>
      <c r="AE652" s="38"/>
      <c r="AF652" s="38"/>
      <c r="AG652" s="51"/>
      <c r="AH652" s="51"/>
      <c r="AI652" s="38"/>
      <c r="AJ652" s="38"/>
      <c r="AK652" s="51"/>
      <c r="AL652" s="51"/>
      <c r="AM652" s="51"/>
      <c r="AN652" s="51"/>
      <c r="AO652" s="38"/>
      <c r="AP652" s="51" t="s">
        <v>75</v>
      </c>
      <c r="AQ652" s="38"/>
      <c r="AR652" s="51"/>
      <c r="AS652" s="51"/>
      <c r="AT652" s="38"/>
      <c r="AU652" s="38"/>
      <c r="AV652" s="51"/>
      <c r="AW652" s="51"/>
      <c r="AX652" s="38"/>
      <c r="AY652" s="38"/>
      <c r="AZ652" s="51"/>
      <c r="BA652" s="51"/>
      <c r="BB652" s="51"/>
      <c r="BC652" s="51"/>
      <c r="BE652" s="200"/>
      <c r="BF652" s="200"/>
      <c r="BG652" s="200"/>
      <c r="BH652" s="200"/>
      <c r="BI652" s="200"/>
      <c r="BJ652" s="200"/>
      <c r="BK652" s="200"/>
    </row>
    <row r="653" spans="1:65" ht="15.75" customHeight="1" x14ac:dyDescent="0.25">
      <c r="A653" s="506" t="s">
        <v>218</v>
      </c>
      <c r="B653" s="506"/>
      <c r="C653" s="506"/>
      <c r="D653" s="143"/>
      <c r="E653" s="144"/>
      <c r="F653" s="148"/>
      <c r="G653" s="38"/>
      <c r="H653" s="38"/>
      <c r="I653" s="45"/>
      <c r="J653" s="200"/>
      <c r="K653" s="200"/>
      <c r="L653" s="200"/>
      <c r="M653" s="200"/>
      <c r="N653" s="200"/>
      <c r="O653" s="200"/>
      <c r="P653" s="200"/>
      <c r="Q653" s="148"/>
      <c r="R653" s="66"/>
      <c r="S653" s="148"/>
      <c r="T653" s="38"/>
      <c r="U653" s="51"/>
      <c r="V653" s="49"/>
      <c r="W653" s="647" t="s">
        <v>129</v>
      </c>
      <c r="X653" s="647"/>
      <c r="Y653" s="647"/>
      <c r="Z653" s="145"/>
      <c r="AA653" s="146"/>
      <c r="AB653" s="38"/>
      <c r="AC653" s="51"/>
      <c r="AD653" s="51"/>
      <c r="AE653" s="145"/>
      <c r="AF653" s="38"/>
      <c r="AG653" s="51"/>
      <c r="AH653" s="51"/>
      <c r="AI653" s="145"/>
      <c r="AJ653" s="38"/>
      <c r="AK653" s="51"/>
      <c r="AL653" s="51"/>
      <c r="AM653" s="51"/>
      <c r="AN653" s="51"/>
      <c r="AO653" s="145"/>
      <c r="AP653" s="145"/>
      <c r="AQ653" s="38"/>
      <c r="AR653" s="51"/>
      <c r="AS653" s="51"/>
      <c r="AT653" s="145"/>
      <c r="AU653" s="38"/>
      <c r="AV653" s="51"/>
      <c r="AW653" s="51"/>
      <c r="AX653" s="145"/>
      <c r="AY653" s="38"/>
      <c r="AZ653" s="51"/>
      <c r="BA653" s="51"/>
      <c r="BB653" s="51"/>
      <c r="BC653" s="51"/>
      <c r="BE653" s="200"/>
      <c r="BF653" s="200"/>
      <c r="BG653" s="200"/>
      <c r="BH653" s="200"/>
      <c r="BI653" s="200"/>
      <c r="BJ653" s="200"/>
      <c r="BK653" s="200"/>
    </row>
    <row r="654" spans="1:65" ht="15.75" customHeight="1" x14ac:dyDescent="0.25">
      <c r="A654" s="507" t="s">
        <v>25</v>
      </c>
      <c r="B654" s="507"/>
      <c r="C654" s="507"/>
      <c r="D654" s="54">
        <v>75</v>
      </c>
      <c r="E654" s="47">
        <v>75</v>
      </c>
      <c r="F654" s="44"/>
      <c r="G654" s="38"/>
      <c r="H654" s="38"/>
      <c r="I654" s="45"/>
      <c r="J654" s="200"/>
      <c r="K654" s="200"/>
      <c r="L654" s="200"/>
      <c r="M654" s="200"/>
      <c r="N654" s="200"/>
      <c r="O654" s="200"/>
      <c r="P654" s="200"/>
      <c r="Q654" s="44">
        <v>100</v>
      </c>
      <c r="R654" s="47">
        <v>100</v>
      </c>
      <c r="S654" s="44"/>
      <c r="T654" s="38"/>
      <c r="U654" s="51"/>
      <c r="V654" s="49"/>
      <c r="W654" s="646" t="s">
        <v>25</v>
      </c>
      <c r="X654" s="646"/>
      <c r="Y654" s="646"/>
      <c r="Z654" s="38">
        <v>75</v>
      </c>
      <c r="AA654" s="38">
        <v>75</v>
      </c>
      <c r="AB654" s="38"/>
      <c r="AC654" s="51"/>
      <c r="AD654" s="51"/>
      <c r="AE654" s="38"/>
      <c r="AF654" s="38"/>
      <c r="AG654" s="51"/>
      <c r="AH654" s="51"/>
      <c r="AI654" s="38"/>
      <c r="AJ654" s="38"/>
      <c r="AK654" s="51"/>
      <c r="AL654" s="51"/>
      <c r="AM654" s="51"/>
      <c r="AN654" s="51"/>
      <c r="AO654" s="38">
        <v>100</v>
      </c>
      <c r="AP654" s="38">
        <v>100</v>
      </c>
      <c r="AQ654" s="38"/>
      <c r="AR654" s="51"/>
      <c r="AS654" s="51"/>
      <c r="AT654" s="38"/>
      <c r="AU654" s="38"/>
      <c r="AV654" s="51"/>
      <c r="AW654" s="51"/>
      <c r="AX654" s="38"/>
      <c r="AY654" s="38"/>
      <c r="AZ654" s="51"/>
      <c r="BA654" s="51"/>
      <c r="BB654" s="51"/>
      <c r="BC654" s="51"/>
      <c r="BE654" s="200"/>
      <c r="BF654" s="200"/>
      <c r="BG654" s="200"/>
      <c r="BH654" s="200"/>
      <c r="BI654" s="200"/>
      <c r="BJ654" s="200"/>
      <c r="BK654" s="200"/>
    </row>
    <row r="655" spans="1:65" ht="15.75" customHeight="1" x14ac:dyDescent="0.25">
      <c r="A655" s="507" t="s">
        <v>107</v>
      </c>
      <c r="B655" s="507"/>
      <c r="C655" s="507"/>
      <c r="D655" s="54">
        <v>23</v>
      </c>
      <c r="E655" s="47">
        <v>23</v>
      </c>
      <c r="F655" s="44"/>
      <c r="G655" s="38"/>
      <c r="H655" s="38"/>
      <c r="I655" s="45"/>
      <c r="J655" s="200"/>
      <c r="K655" s="200"/>
      <c r="L655" s="200"/>
      <c r="M655" s="200"/>
      <c r="N655" s="200"/>
      <c r="O655" s="200"/>
      <c r="P655" s="200"/>
      <c r="Q655" s="44">
        <v>40</v>
      </c>
      <c r="R655" s="47">
        <v>40</v>
      </c>
      <c r="S655" s="44"/>
      <c r="T655" s="38"/>
      <c r="U655" s="51"/>
      <c r="V655" s="49"/>
      <c r="W655" s="646" t="s">
        <v>107</v>
      </c>
      <c r="X655" s="646"/>
      <c r="Y655" s="646"/>
      <c r="Z655" s="38">
        <v>23</v>
      </c>
      <c r="AA655" s="38">
        <v>23</v>
      </c>
      <c r="AB655" s="38"/>
      <c r="AC655" s="51"/>
      <c r="AD655" s="51"/>
      <c r="AE655" s="38"/>
      <c r="AF655" s="38"/>
      <c r="AG655" s="51"/>
      <c r="AH655" s="51"/>
      <c r="AI655" s="38"/>
      <c r="AJ655" s="38"/>
      <c r="AK655" s="51"/>
      <c r="AL655" s="51"/>
      <c r="AM655" s="51"/>
      <c r="AN655" s="51"/>
      <c r="AO655" s="38">
        <v>40</v>
      </c>
      <c r="AP655" s="38">
        <v>40</v>
      </c>
      <c r="AQ655" s="38"/>
      <c r="AR655" s="51"/>
      <c r="AS655" s="51"/>
      <c r="AT655" s="38"/>
      <c r="AU655" s="38"/>
      <c r="AV655" s="51"/>
      <c r="AW655" s="51"/>
      <c r="AX655" s="38"/>
      <c r="AY655" s="38"/>
      <c r="AZ655" s="51"/>
      <c r="BA655" s="51"/>
      <c r="BB655" s="51"/>
      <c r="BC655" s="51"/>
      <c r="BE655" s="200"/>
      <c r="BF655" s="200"/>
      <c r="BG655" s="200"/>
      <c r="BH655" s="200"/>
      <c r="BI655" s="200"/>
      <c r="BJ655" s="200"/>
      <c r="BK655" s="200"/>
    </row>
    <row r="656" spans="1:65" ht="15.75" customHeight="1" x14ac:dyDescent="0.25">
      <c r="A656" s="507" t="s">
        <v>27</v>
      </c>
      <c r="B656" s="507"/>
      <c r="C656" s="507"/>
      <c r="D656" s="54">
        <v>4.5</v>
      </c>
      <c r="E656" s="47">
        <v>4.5</v>
      </c>
      <c r="F656" s="44"/>
      <c r="G656" s="38"/>
      <c r="H656" s="38"/>
      <c r="I656" s="45"/>
      <c r="J656" s="200"/>
      <c r="K656" s="200"/>
      <c r="L656" s="200"/>
      <c r="M656" s="200"/>
      <c r="N656" s="200"/>
      <c r="O656" s="200"/>
      <c r="P656" s="200"/>
      <c r="Q656" s="44">
        <v>6</v>
      </c>
      <c r="R656" s="47">
        <v>6</v>
      </c>
      <c r="S656" s="44"/>
      <c r="T656" s="38"/>
      <c r="U656" s="38"/>
      <c r="V656" s="47"/>
      <c r="W656" s="646" t="s">
        <v>27</v>
      </c>
      <c r="X656" s="646"/>
      <c r="Y656" s="646"/>
      <c r="Z656" s="38">
        <v>4.5</v>
      </c>
      <c r="AA656" s="38">
        <v>4.5</v>
      </c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>
        <v>6</v>
      </c>
      <c r="AP656" s="38">
        <v>6</v>
      </c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E656" s="200"/>
      <c r="BF656" s="200"/>
      <c r="BG656" s="200"/>
      <c r="BH656" s="200"/>
      <c r="BI656" s="200"/>
      <c r="BJ656" s="200"/>
      <c r="BK656" s="200"/>
    </row>
    <row r="657" spans="1:63" ht="15.75" customHeight="1" x14ac:dyDescent="0.25">
      <c r="A657" s="507" t="s">
        <v>28</v>
      </c>
      <c r="B657" s="507"/>
      <c r="C657" s="507"/>
      <c r="D657" s="54">
        <v>5</v>
      </c>
      <c r="E657" s="47">
        <v>5</v>
      </c>
      <c r="F657" s="44"/>
      <c r="G657" s="38"/>
      <c r="H657" s="38"/>
      <c r="I657" s="45"/>
      <c r="J657" s="200"/>
      <c r="K657" s="200"/>
      <c r="L657" s="200"/>
      <c r="M657" s="200"/>
      <c r="N657" s="200"/>
      <c r="O657" s="200"/>
      <c r="P657" s="200"/>
      <c r="Q657" s="44">
        <v>8</v>
      </c>
      <c r="R657" s="47">
        <v>8</v>
      </c>
      <c r="S657" s="44"/>
      <c r="T657" s="38"/>
      <c r="U657" s="38"/>
      <c r="V657" s="47"/>
      <c r="W657" s="646" t="s">
        <v>28</v>
      </c>
      <c r="X657" s="646"/>
      <c r="Y657" s="646"/>
      <c r="Z657" s="38">
        <v>8</v>
      </c>
      <c r="AA657" s="38">
        <v>8</v>
      </c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>
        <v>10</v>
      </c>
      <c r="AP657" s="38">
        <v>10</v>
      </c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E657" s="200"/>
      <c r="BF657" s="200"/>
      <c r="BG657" s="200"/>
      <c r="BH657" s="200"/>
      <c r="BI657" s="200"/>
      <c r="BJ657" s="200"/>
      <c r="BK657" s="200"/>
    </row>
    <row r="658" spans="1:63" ht="15.75" customHeight="1" x14ac:dyDescent="0.25">
      <c r="A658" s="507" t="s">
        <v>61</v>
      </c>
      <c r="B658" s="507"/>
      <c r="C658" s="507"/>
      <c r="D658" s="54">
        <v>56</v>
      </c>
      <c r="E658" s="47">
        <v>56</v>
      </c>
      <c r="F658" s="44"/>
      <c r="G658" s="38"/>
      <c r="H658" s="38"/>
      <c r="I658" s="45"/>
      <c r="J658" s="200"/>
      <c r="K658" s="200"/>
      <c r="L658" s="200"/>
      <c r="M658" s="200"/>
      <c r="N658" s="200"/>
      <c r="O658" s="200"/>
      <c r="P658" s="200"/>
      <c r="Q658" s="44">
        <v>75</v>
      </c>
      <c r="R658" s="47">
        <v>75</v>
      </c>
      <c r="S658" s="88"/>
      <c r="T658" s="89"/>
      <c r="U658" s="38"/>
      <c r="V658" s="47"/>
      <c r="W658" s="646" t="s">
        <v>61</v>
      </c>
      <c r="X658" s="646"/>
      <c r="Y658" s="646"/>
      <c r="Z658" s="38">
        <v>56</v>
      </c>
      <c r="AA658" s="38">
        <v>56</v>
      </c>
      <c r="AB658" s="89"/>
      <c r="AC658" s="38"/>
      <c r="AD658" s="38"/>
      <c r="AE658" s="89"/>
      <c r="AF658" s="89"/>
      <c r="AG658" s="38"/>
      <c r="AH658" s="38"/>
      <c r="AI658" s="89"/>
      <c r="AJ658" s="89"/>
      <c r="AK658" s="38"/>
      <c r="AL658" s="38"/>
      <c r="AM658" s="38"/>
      <c r="AN658" s="38"/>
      <c r="AO658" s="38">
        <v>75</v>
      </c>
      <c r="AP658" s="38">
        <v>75</v>
      </c>
      <c r="AQ658" s="89"/>
      <c r="AR658" s="38"/>
      <c r="AS658" s="38"/>
      <c r="AT658" s="89"/>
      <c r="AU658" s="89"/>
      <c r="AV658" s="38"/>
      <c r="AW658" s="38"/>
      <c r="AX658" s="89"/>
      <c r="AY658" s="89"/>
      <c r="AZ658" s="38"/>
      <c r="BA658" s="38"/>
      <c r="BB658" s="38"/>
      <c r="BC658" s="38"/>
      <c r="BE658" s="200"/>
      <c r="BF658" s="200"/>
      <c r="BG658" s="200"/>
      <c r="BH658" s="200"/>
      <c r="BI658" s="200"/>
      <c r="BJ658" s="200"/>
      <c r="BK658" s="200"/>
    </row>
    <row r="659" spans="1:63" ht="15.75" customHeight="1" x14ac:dyDescent="0.25">
      <c r="A659" s="507"/>
      <c r="B659" s="507"/>
      <c r="C659" s="507"/>
      <c r="D659" s="54"/>
      <c r="E659" s="47"/>
      <c r="F659" s="50">
        <v>2.85</v>
      </c>
      <c r="G659" s="51">
        <v>5.01</v>
      </c>
      <c r="H659" s="51">
        <v>14.29</v>
      </c>
      <c r="I659" s="213">
        <v>114</v>
      </c>
      <c r="J659" s="179"/>
      <c r="K659" s="179"/>
      <c r="L659" s="179">
        <v>20</v>
      </c>
      <c r="M659" s="179">
        <v>51.3</v>
      </c>
      <c r="N659" s="179">
        <v>145.19999999999999</v>
      </c>
      <c r="O659" s="180">
        <v>96.1</v>
      </c>
      <c r="P659" s="180">
        <v>3.12</v>
      </c>
      <c r="Q659" s="54"/>
      <c r="R659" s="47"/>
      <c r="S659" s="50">
        <v>3.79</v>
      </c>
      <c r="T659" s="51">
        <v>5.48</v>
      </c>
      <c r="U659" s="51">
        <v>19.03</v>
      </c>
      <c r="V659" s="49">
        <v>141</v>
      </c>
      <c r="W659" s="645"/>
      <c r="X659" s="645"/>
      <c r="Y659" s="645"/>
      <c r="Z659" s="38"/>
      <c r="AA659" s="38"/>
      <c r="AB659" s="51">
        <v>82</v>
      </c>
      <c r="AC659" s="38">
        <v>54.1</v>
      </c>
      <c r="AD659" s="38">
        <v>13.8</v>
      </c>
      <c r="AE659" s="51">
        <v>29.5</v>
      </c>
      <c r="AF659" s="51">
        <v>76.599999999999994</v>
      </c>
      <c r="AG659" s="38">
        <v>0.82</v>
      </c>
      <c r="AH659" s="38">
        <v>20</v>
      </c>
      <c r="AI659" s="51">
        <v>15</v>
      </c>
      <c r="AJ659" s="51">
        <v>0.42</v>
      </c>
      <c r="AK659" s="38">
        <v>0.09</v>
      </c>
      <c r="AL659" s="38">
        <v>0.03</v>
      </c>
      <c r="AM659" s="38">
        <v>0.22</v>
      </c>
      <c r="AN659" s="38"/>
      <c r="AO659" s="38"/>
      <c r="AP659" s="38"/>
      <c r="AQ659" s="51">
        <v>83.5</v>
      </c>
      <c r="AR659" s="38">
        <v>71.599999999999994</v>
      </c>
      <c r="AS659" s="38">
        <v>17.8</v>
      </c>
      <c r="AT659" s="51">
        <v>39.4</v>
      </c>
      <c r="AU659" s="51">
        <v>101.6</v>
      </c>
      <c r="AV659" s="38">
        <v>1.08</v>
      </c>
      <c r="AW659" s="38">
        <v>20</v>
      </c>
      <c r="AX659" s="51">
        <v>15</v>
      </c>
      <c r="AY659" s="51">
        <v>0.54</v>
      </c>
      <c r="AZ659" s="38">
        <v>0.13</v>
      </c>
      <c r="BA659" s="38">
        <v>0.03</v>
      </c>
      <c r="BB659" s="38">
        <v>0.3</v>
      </c>
      <c r="BC659" s="38"/>
      <c r="BE659" s="178">
        <v>0.15</v>
      </c>
      <c r="BF659" s="179"/>
      <c r="BG659" s="179">
        <v>20</v>
      </c>
      <c r="BH659" s="179">
        <v>58.6</v>
      </c>
      <c r="BI659" s="179">
        <v>147.69999999999999</v>
      </c>
      <c r="BJ659" s="179">
        <v>98.1</v>
      </c>
      <c r="BK659" s="180">
        <v>3.32</v>
      </c>
    </row>
    <row r="660" spans="1:63" ht="12.75" hidden="1" customHeight="1" x14ac:dyDescent="0.3">
      <c r="A660" s="504"/>
      <c r="B660" s="504"/>
      <c r="C660" s="504"/>
      <c r="D660" s="54"/>
      <c r="E660" s="49"/>
      <c r="F660" s="50"/>
      <c r="G660" s="51"/>
      <c r="H660" s="51"/>
      <c r="I660" s="52"/>
      <c r="J660" s="201"/>
      <c r="K660" s="201"/>
      <c r="L660" s="201"/>
      <c r="M660" s="201"/>
      <c r="N660" s="201"/>
      <c r="O660" s="201"/>
      <c r="P660" s="201"/>
      <c r="Q660" s="44"/>
      <c r="R660" s="49"/>
      <c r="S660" s="50"/>
      <c r="T660" s="51"/>
      <c r="U660" s="51"/>
      <c r="V660" s="49"/>
      <c r="W660" s="511" t="s">
        <v>136</v>
      </c>
      <c r="X660" s="511"/>
      <c r="Y660" s="511"/>
      <c r="Z660" s="38"/>
      <c r="AA660" s="51">
        <v>45</v>
      </c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38"/>
      <c r="AP660" s="51">
        <v>45</v>
      </c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E660" s="201"/>
      <c r="BF660" s="201"/>
      <c r="BG660" s="201"/>
      <c r="BH660" s="201"/>
      <c r="BI660" s="201"/>
      <c r="BJ660" s="201"/>
      <c r="BK660" s="201"/>
    </row>
    <row r="661" spans="1:63" ht="12.75" hidden="1" customHeight="1" x14ac:dyDescent="0.3">
      <c r="A661" s="512"/>
      <c r="B661" s="512"/>
      <c r="C661" s="512"/>
      <c r="D661" s="54"/>
      <c r="E661" s="49"/>
      <c r="F661" s="50"/>
      <c r="G661" s="51"/>
      <c r="H661" s="51"/>
      <c r="I661" s="52"/>
      <c r="J661" s="201"/>
      <c r="K661" s="201"/>
      <c r="L661" s="201"/>
      <c r="M661" s="201"/>
      <c r="N661" s="201"/>
      <c r="O661" s="201"/>
      <c r="P661" s="201"/>
      <c r="Q661" s="44"/>
      <c r="R661" s="49"/>
      <c r="S661" s="50"/>
      <c r="T661" s="51"/>
      <c r="U661" s="51"/>
      <c r="V661" s="49"/>
      <c r="W661" s="513" t="s">
        <v>28</v>
      </c>
      <c r="X661" s="513"/>
      <c r="Y661" s="513"/>
      <c r="Z661" s="38">
        <v>5</v>
      </c>
      <c r="AA661" s="51">
        <v>5</v>
      </c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38">
        <v>5</v>
      </c>
      <c r="AP661" s="51">
        <v>5</v>
      </c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E661" s="201"/>
      <c r="BF661" s="201"/>
      <c r="BG661" s="201"/>
      <c r="BH661" s="201"/>
      <c r="BI661" s="201"/>
      <c r="BJ661" s="201"/>
      <c r="BK661" s="201"/>
    </row>
    <row r="662" spans="1:63" ht="18.75" hidden="1" customHeight="1" x14ac:dyDescent="0.3">
      <c r="A662" s="554"/>
      <c r="B662" s="554"/>
      <c r="C662" s="554"/>
      <c r="D662" s="54"/>
      <c r="E662" s="49"/>
      <c r="F662" s="50"/>
      <c r="G662" s="51"/>
      <c r="H662" s="51"/>
      <c r="I662" s="52"/>
      <c r="J662" s="201"/>
      <c r="K662" s="201"/>
      <c r="L662" s="201"/>
      <c r="M662" s="201"/>
      <c r="N662" s="201"/>
      <c r="O662" s="201"/>
      <c r="P662" s="201"/>
      <c r="Q662" s="44"/>
      <c r="R662" s="49"/>
      <c r="S662" s="50"/>
      <c r="T662" s="51"/>
      <c r="U662" s="51"/>
      <c r="V662" s="4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E662" s="201"/>
      <c r="BF662" s="201"/>
      <c r="BG662" s="201"/>
      <c r="BH662" s="201"/>
      <c r="BI662" s="201"/>
      <c r="BJ662" s="201"/>
      <c r="BK662" s="201"/>
    </row>
    <row r="663" spans="1:63" ht="15.75" hidden="1" customHeight="1" x14ac:dyDescent="0.3">
      <c r="A663" s="504"/>
      <c r="B663" s="504"/>
      <c r="C663" s="504"/>
      <c r="D663" s="54"/>
      <c r="E663" s="47"/>
      <c r="F663" s="56"/>
      <c r="G663" s="57"/>
      <c r="H663" s="57"/>
      <c r="I663" s="58"/>
      <c r="J663" s="202"/>
      <c r="K663" s="202"/>
      <c r="L663" s="202"/>
      <c r="M663" s="202"/>
      <c r="N663" s="202"/>
      <c r="O663" s="202"/>
      <c r="P663" s="202"/>
      <c r="Q663" s="44"/>
      <c r="R663" s="47"/>
      <c r="S663" s="56"/>
      <c r="T663" s="57"/>
      <c r="U663" s="58"/>
      <c r="V663" s="59"/>
      <c r="W663" s="511"/>
      <c r="X663" s="511"/>
      <c r="Y663" s="511"/>
      <c r="Z663" s="38"/>
      <c r="AA663" s="38"/>
      <c r="AB663" s="57">
        <v>195.2</v>
      </c>
      <c r="AC663" s="57">
        <v>50.2</v>
      </c>
      <c r="AD663" s="57">
        <v>96.1</v>
      </c>
      <c r="AE663" s="57">
        <v>13.4</v>
      </c>
      <c r="AF663" s="57">
        <v>77.599999999999994</v>
      </c>
      <c r="AG663" s="57">
        <v>0.71</v>
      </c>
      <c r="AH663" s="57">
        <v>46</v>
      </c>
      <c r="AI663" s="57">
        <v>32</v>
      </c>
      <c r="AJ663" s="57">
        <v>0.49</v>
      </c>
      <c r="AK663" s="57">
        <v>0.05</v>
      </c>
      <c r="AL663" s="57">
        <v>0.05</v>
      </c>
      <c r="AM663" s="57">
        <v>0.51</v>
      </c>
      <c r="AN663" s="57">
        <v>7.0000000000000007E-2</v>
      </c>
      <c r="AO663" s="38"/>
      <c r="AP663" s="38"/>
      <c r="AQ663" s="57">
        <v>195.2</v>
      </c>
      <c r="AR663" s="57">
        <v>50.2</v>
      </c>
      <c r="AS663" s="57">
        <v>96.1</v>
      </c>
      <c r="AT663" s="57">
        <v>13.4</v>
      </c>
      <c r="AU663" s="57">
        <v>77.599999999999994</v>
      </c>
      <c r="AV663" s="57">
        <v>0.71</v>
      </c>
      <c r="AW663" s="57">
        <v>46</v>
      </c>
      <c r="AX663" s="57">
        <v>32</v>
      </c>
      <c r="AY663" s="57">
        <v>0.49</v>
      </c>
      <c r="AZ663" s="57">
        <v>0.05</v>
      </c>
      <c r="BA663" s="57">
        <v>0.05</v>
      </c>
      <c r="BB663" s="57">
        <v>0.51</v>
      </c>
      <c r="BC663" s="57">
        <v>7.0000000000000007E-2</v>
      </c>
      <c r="BE663" s="202"/>
      <c r="BF663" s="202"/>
      <c r="BG663" s="202"/>
      <c r="BH663" s="202"/>
      <c r="BI663" s="202"/>
      <c r="BJ663" s="202"/>
      <c r="BK663" s="202"/>
    </row>
    <row r="664" spans="1:63" ht="15.75" customHeight="1" x14ac:dyDescent="0.25">
      <c r="A664" s="504" t="s">
        <v>153</v>
      </c>
      <c r="B664" s="504"/>
      <c r="C664" s="504"/>
      <c r="D664" s="54"/>
      <c r="E664" s="49">
        <v>150</v>
      </c>
      <c r="F664" s="44"/>
      <c r="G664" s="38"/>
      <c r="H664" s="38"/>
      <c r="I664" s="45"/>
      <c r="J664" s="200"/>
      <c r="K664" s="200"/>
      <c r="L664" s="200"/>
      <c r="M664" s="200"/>
      <c r="N664" s="200"/>
      <c r="O664" s="200"/>
      <c r="P664" s="200"/>
      <c r="Q664" s="44"/>
      <c r="R664" s="49">
        <v>180</v>
      </c>
      <c r="S664" s="88"/>
      <c r="T664" s="89"/>
      <c r="U664" s="89"/>
      <c r="V664" s="87"/>
      <c r="W664" s="511" t="s">
        <v>72</v>
      </c>
      <c r="X664" s="511"/>
      <c r="Y664" s="511"/>
      <c r="Z664" s="89"/>
      <c r="AA664" s="89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E664" s="200"/>
      <c r="BF664" s="200"/>
      <c r="BG664" s="200"/>
      <c r="BH664" s="200"/>
      <c r="BI664" s="200"/>
      <c r="BJ664" s="200"/>
      <c r="BK664" s="200"/>
    </row>
    <row r="665" spans="1:63" ht="15.75" customHeight="1" x14ac:dyDescent="0.25">
      <c r="A665" s="512" t="s">
        <v>9</v>
      </c>
      <c r="B665" s="512"/>
      <c r="C665" s="512"/>
      <c r="D665" s="54">
        <v>0.2</v>
      </c>
      <c r="E665" s="47">
        <v>0.2</v>
      </c>
      <c r="F665" s="44"/>
      <c r="G665" s="38"/>
      <c r="H665" s="38"/>
      <c r="I665" s="45"/>
      <c r="J665" s="200"/>
      <c r="K665" s="200"/>
      <c r="L665" s="200"/>
      <c r="M665" s="200"/>
      <c r="N665" s="200"/>
      <c r="O665" s="200"/>
      <c r="P665" s="200"/>
      <c r="Q665" s="44">
        <v>0.3</v>
      </c>
      <c r="R665" s="47">
        <v>0.3</v>
      </c>
      <c r="S665" s="88"/>
      <c r="T665" s="89"/>
      <c r="U665" s="89"/>
      <c r="V665" s="87"/>
      <c r="W665" s="511" t="s">
        <v>139</v>
      </c>
      <c r="X665" s="511"/>
      <c r="Y665" s="511"/>
      <c r="Z665" s="38"/>
      <c r="AA665" s="51">
        <v>150</v>
      </c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51">
        <v>180</v>
      </c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E665" s="200"/>
      <c r="BF665" s="200"/>
      <c r="BG665" s="200"/>
      <c r="BH665" s="200"/>
      <c r="BI665" s="200"/>
      <c r="BJ665" s="200"/>
      <c r="BK665" s="200"/>
    </row>
    <row r="666" spans="1:63" ht="15.75" customHeight="1" x14ac:dyDescent="0.25">
      <c r="A666" s="560" t="s">
        <v>6</v>
      </c>
      <c r="B666" s="560"/>
      <c r="C666" s="560"/>
      <c r="D666" s="54">
        <v>7</v>
      </c>
      <c r="E666" s="47">
        <v>7</v>
      </c>
      <c r="F666" s="50"/>
      <c r="G666" s="51"/>
      <c r="H666" s="51"/>
      <c r="I666" s="52"/>
      <c r="J666" s="201"/>
      <c r="K666" s="201"/>
      <c r="L666" s="201"/>
      <c r="M666" s="201"/>
      <c r="N666" s="201"/>
      <c r="O666" s="201"/>
      <c r="P666" s="201"/>
      <c r="Q666" s="44">
        <v>10</v>
      </c>
      <c r="R666" s="47">
        <v>10</v>
      </c>
      <c r="S666" s="50"/>
      <c r="T666" s="51"/>
      <c r="U666" s="51"/>
      <c r="V666" s="49"/>
      <c r="W666" s="513" t="s">
        <v>71</v>
      </c>
      <c r="X666" s="513"/>
      <c r="Y666" s="513"/>
      <c r="Z666" s="38">
        <v>2</v>
      </c>
      <c r="AA666" s="38">
        <v>2</v>
      </c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>
        <v>3</v>
      </c>
      <c r="AP666" s="38">
        <v>3</v>
      </c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E666" s="201"/>
      <c r="BF666" s="201"/>
      <c r="BG666" s="201"/>
      <c r="BH666" s="201"/>
      <c r="BI666" s="201"/>
      <c r="BJ666" s="201"/>
      <c r="BK666" s="201"/>
    </row>
    <row r="667" spans="1:63" ht="15.75" customHeight="1" x14ac:dyDescent="0.25">
      <c r="A667" s="560" t="s">
        <v>61</v>
      </c>
      <c r="B667" s="560"/>
      <c r="C667" s="560"/>
      <c r="D667" s="54">
        <v>130</v>
      </c>
      <c r="E667" s="47">
        <v>130</v>
      </c>
      <c r="F667" s="50"/>
      <c r="G667" s="51"/>
      <c r="H667" s="51"/>
      <c r="I667" s="52"/>
      <c r="J667" s="201"/>
      <c r="K667" s="201"/>
      <c r="L667" s="201"/>
      <c r="M667" s="201"/>
      <c r="N667" s="201"/>
      <c r="O667" s="201"/>
      <c r="P667" s="201"/>
      <c r="Q667" s="44">
        <v>150</v>
      </c>
      <c r="R667" s="47">
        <v>150</v>
      </c>
      <c r="S667" s="50"/>
      <c r="T667" s="51"/>
      <c r="U667" s="51"/>
      <c r="V667" s="49"/>
      <c r="W667" s="513" t="s">
        <v>25</v>
      </c>
      <c r="X667" s="513"/>
      <c r="Y667" s="513"/>
      <c r="Z667" s="38">
        <v>75</v>
      </c>
      <c r="AA667" s="38">
        <v>75</v>
      </c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>
        <v>90</v>
      </c>
      <c r="AP667" s="38">
        <v>90</v>
      </c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E667" s="201"/>
      <c r="BF667" s="201"/>
      <c r="BG667" s="201"/>
      <c r="BH667" s="201"/>
      <c r="BI667" s="201"/>
      <c r="BJ667" s="201"/>
      <c r="BK667" s="201"/>
    </row>
    <row r="668" spans="1:63" ht="15.75" hidden="1" customHeight="1" x14ac:dyDescent="0.3">
      <c r="A668" s="486"/>
      <c r="B668" s="486"/>
      <c r="C668" s="486"/>
      <c r="D668" s="54"/>
      <c r="E668" s="47"/>
      <c r="F668" s="50"/>
      <c r="G668" s="51"/>
      <c r="H668" s="51"/>
      <c r="I668" s="52"/>
      <c r="J668" s="201"/>
      <c r="K668" s="201"/>
      <c r="L668" s="201"/>
      <c r="M668" s="201"/>
      <c r="N668" s="201"/>
      <c r="O668" s="201"/>
      <c r="P668" s="201"/>
      <c r="Q668" s="44"/>
      <c r="R668" s="47"/>
      <c r="S668" s="50"/>
      <c r="T668" s="51"/>
      <c r="U668" s="51"/>
      <c r="V668" s="49"/>
      <c r="W668" s="513" t="s">
        <v>61</v>
      </c>
      <c r="X668" s="513"/>
      <c r="Y668" s="513"/>
      <c r="Z668" s="38">
        <v>90</v>
      </c>
      <c r="AA668" s="38">
        <v>90</v>
      </c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>
        <v>108</v>
      </c>
      <c r="AP668" s="38">
        <v>108</v>
      </c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E668" s="201"/>
      <c r="BF668" s="201"/>
      <c r="BG668" s="201"/>
      <c r="BH668" s="201"/>
      <c r="BI668" s="201"/>
      <c r="BJ668" s="201"/>
      <c r="BK668" s="201"/>
    </row>
    <row r="669" spans="1:63" ht="15.75" hidden="1" customHeight="1" x14ac:dyDescent="0.3">
      <c r="A669" s="486"/>
      <c r="B669" s="486"/>
      <c r="C669" s="486"/>
      <c r="D669" s="54"/>
      <c r="E669" s="47"/>
      <c r="F669" s="50"/>
      <c r="G669" s="51"/>
      <c r="H669" s="51"/>
      <c r="I669" s="52"/>
      <c r="J669" s="201"/>
      <c r="K669" s="201"/>
      <c r="L669" s="201"/>
      <c r="M669" s="201"/>
      <c r="N669" s="201"/>
      <c r="O669" s="201"/>
      <c r="P669" s="201"/>
      <c r="Q669" s="44"/>
      <c r="R669" s="47"/>
      <c r="S669" s="50"/>
      <c r="T669" s="51"/>
      <c r="U669" s="51"/>
      <c r="V669" s="49"/>
      <c r="W669" s="513" t="s">
        <v>27</v>
      </c>
      <c r="X669" s="513"/>
      <c r="Y669" s="513"/>
      <c r="Z669" s="38">
        <v>7</v>
      </c>
      <c r="AA669" s="38">
        <v>7</v>
      </c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>
        <v>10</v>
      </c>
      <c r="AP669" s="38">
        <v>10</v>
      </c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E669" s="201"/>
      <c r="BF669" s="201"/>
      <c r="BG669" s="201"/>
      <c r="BH669" s="201"/>
      <c r="BI669" s="201"/>
      <c r="BJ669" s="201"/>
      <c r="BK669" s="201"/>
    </row>
    <row r="670" spans="1:63" ht="15.75" customHeight="1" x14ac:dyDescent="0.25">
      <c r="A670" s="512"/>
      <c r="B670" s="512"/>
      <c r="C670" s="512"/>
      <c r="D670" s="54"/>
      <c r="E670" s="47"/>
      <c r="F670" s="50">
        <v>0.04</v>
      </c>
      <c r="G670" s="51">
        <v>0.01</v>
      </c>
      <c r="H670" s="51">
        <v>6.99</v>
      </c>
      <c r="I670" s="213">
        <v>28</v>
      </c>
      <c r="J670" s="179"/>
      <c r="K670" s="179"/>
      <c r="L670" s="179">
        <v>8</v>
      </c>
      <c r="M670" s="179">
        <v>1.6</v>
      </c>
      <c r="N670" s="179">
        <v>0.9</v>
      </c>
      <c r="O670" s="180">
        <v>0.19</v>
      </c>
      <c r="P670" s="180"/>
      <c r="Q670" s="48"/>
      <c r="R670" s="49"/>
      <c r="S670" s="50">
        <v>0.06</v>
      </c>
      <c r="T670" s="51">
        <v>0.02</v>
      </c>
      <c r="U670" s="51">
        <v>9.99</v>
      </c>
      <c r="V670" s="49">
        <v>40</v>
      </c>
      <c r="W670" s="513"/>
      <c r="X670" s="513"/>
      <c r="Y670" s="513"/>
      <c r="Z670" s="38"/>
      <c r="AA670" s="38"/>
      <c r="AB670" s="51">
        <v>37.6</v>
      </c>
      <c r="AC670" s="51">
        <v>109.7</v>
      </c>
      <c r="AD670" s="51">
        <v>94.3</v>
      </c>
      <c r="AE670" s="51">
        <v>10.5</v>
      </c>
      <c r="AF670" s="51">
        <v>67.5</v>
      </c>
      <c r="AG670" s="51">
        <v>0.1</v>
      </c>
      <c r="AH670" s="51">
        <v>15</v>
      </c>
      <c r="AI670" s="51">
        <v>8</v>
      </c>
      <c r="AJ670" s="51"/>
      <c r="AK670" s="51">
        <v>0.03</v>
      </c>
      <c r="AL670" s="51">
        <v>0.11</v>
      </c>
      <c r="AM670" s="51">
        <v>0.08</v>
      </c>
      <c r="AN670" s="51">
        <v>0.98</v>
      </c>
      <c r="AO670" s="51"/>
      <c r="AP670" s="51"/>
      <c r="AQ670" s="51">
        <v>45.1</v>
      </c>
      <c r="AR670" s="51">
        <v>131.69999999999999</v>
      </c>
      <c r="AS670" s="51">
        <v>12.6</v>
      </c>
      <c r="AT670" s="51">
        <v>81</v>
      </c>
      <c r="AU670" s="51">
        <v>0.12</v>
      </c>
      <c r="AV670" s="51">
        <v>18</v>
      </c>
      <c r="AW670" s="51">
        <v>9</v>
      </c>
      <c r="AX670" s="51">
        <v>0</v>
      </c>
      <c r="AY670" s="51">
        <v>0.04</v>
      </c>
      <c r="AZ670" s="51">
        <v>0.14000000000000001</v>
      </c>
      <c r="BA670" s="51">
        <v>0.09</v>
      </c>
      <c r="BB670" s="51">
        <v>0.72</v>
      </c>
      <c r="BC670" s="51">
        <v>1.17</v>
      </c>
      <c r="BE670" s="178"/>
      <c r="BF670" s="179"/>
      <c r="BG670" s="179"/>
      <c r="BH670" s="179">
        <v>10</v>
      </c>
      <c r="BI670" s="179">
        <v>2.5</v>
      </c>
      <c r="BJ670" s="179">
        <v>1.3</v>
      </c>
      <c r="BK670" s="180">
        <v>0.28000000000000003</v>
      </c>
    </row>
    <row r="671" spans="1:63" s="1" customFormat="1" x14ac:dyDescent="0.25">
      <c r="A671" s="521" t="s">
        <v>136</v>
      </c>
      <c r="B671" s="522"/>
      <c r="C671" s="523"/>
      <c r="D671" s="17"/>
      <c r="E671" s="6">
        <v>40</v>
      </c>
      <c r="F671" s="9"/>
      <c r="G671" s="10"/>
      <c r="H671" s="10"/>
      <c r="I671" s="18"/>
      <c r="J671" s="10"/>
      <c r="K671" s="10"/>
      <c r="L671" s="10"/>
      <c r="M671" s="10"/>
      <c r="N671" s="10"/>
      <c r="O671" s="10"/>
      <c r="P671" s="10"/>
      <c r="Q671" s="3"/>
      <c r="R671" s="6">
        <v>40</v>
      </c>
      <c r="S671" s="9"/>
      <c r="T671" s="10"/>
      <c r="U671" s="10"/>
      <c r="V671" s="6"/>
      <c r="W671" s="521" t="s">
        <v>136</v>
      </c>
      <c r="X671" s="522"/>
      <c r="Y671" s="523"/>
      <c r="Z671" s="7"/>
      <c r="AA671" s="10">
        <v>45</v>
      </c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7"/>
      <c r="AP671" s="10">
        <v>45</v>
      </c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E671" s="10"/>
      <c r="BF671" s="10"/>
      <c r="BG671" s="10"/>
      <c r="BH671" s="10"/>
      <c r="BI671" s="10"/>
      <c r="BJ671" s="10"/>
      <c r="BK671" s="10"/>
    </row>
    <row r="672" spans="1:63" s="1" customFormat="1" x14ac:dyDescent="0.25">
      <c r="A672" s="543" t="s">
        <v>228</v>
      </c>
      <c r="B672" s="515"/>
      <c r="C672" s="516"/>
      <c r="D672" s="17">
        <v>5</v>
      </c>
      <c r="E672" s="6">
        <v>5</v>
      </c>
      <c r="F672" s="9"/>
      <c r="G672" s="10"/>
      <c r="H672" s="10"/>
      <c r="I672" s="18"/>
      <c r="J672" s="10"/>
      <c r="K672" s="10"/>
      <c r="L672" s="10"/>
      <c r="M672" s="10"/>
      <c r="N672" s="10"/>
      <c r="O672" s="10"/>
      <c r="P672" s="10"/>
      <c r="Q672" s="3">
        <v>5</v>
      </c>
      <c r="R672" s="6">
        <v>5</v>
      </c>
      <c r="S672" s="9"/>
      <c r="T672" s="10"/>
      <c r="U672" s="10"/>
      <c r="V672" s="6"/>
      <c r="W672" s="543" t="s">
        <v>28</v>
      </c>
      <c r="X672" s="515"/>
      <c r="Y672" s="516"/>
      <c r="Z672" s="7">
        <v>5</v>
      </c>
      <c r="AA672" s="10">
        <v>5</v>
      </c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7">
        <v>5</v>
      </c>
      <c r="AP672" s="10">
        <v>5</v>
      </c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E672" s="10"/>
      <c r="BF672" s="10"/>
      <c r="BG672" s="10"/>
      <c r="BH672" s="10"/>
      <c r="BI672" s="10"/>
      <c r="BJ672" s="10"/>
      <c r="BK672" s="10"/>
    </row>
    <row r="673" spans="1:63" s="1" customFormat="1" ht="18.75" customHeight="1" x14ac:dyDescent="0.25">
      <c r="A673" s="543" t="s">
        <v>229</v>
      </c>
      <c r="B673" s="515"/>
      <c r="C673" s="516"/>
      <c r="D673" s="17">
        <v>10</v>
      </c>
      <c r="E673" s="6">
        <v>10</v>
      </c>
      <c r="F673" s="9"/>
      <c r="G673" s="10"/>
      <c r="H673" s="10"/>
      <c r="I673" s="18"/>
      <c r="J673" s="10"/>
      <c r="K673" s="10"/>
      <c r="L673" s="10"/>
      <c r="M673" s="10"/>
      <c r="N673" s="10"/>
      <c r="O673" s="10"/>
      <c r="P673" s="10"/>
      <c r="Q673" s="3">
        <v>10</v>
      </c>
      <c r="R673" s="6">
        <v>10</v>
      </c>
      <c r="S673" s="9"/>
      <c r="T673" s="10"/>
      <c r="U673" s="10"/>
      <c r="V673" s="6"/>
      <c r="W673" s="543" t="s">
        <v>137</v>
      </c>
      <c r="X673" s="515"/>
      <c r="Y673" s="516"/>
      <c r="Z673" s="7">
        <v>10.6</v>
      </c>
      <c r="AA673" s="10">
        <v>10</v>
      </c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7">
        <v>10.6</v>
      </c>
      <c r="AP673" s="10">
        <v>10</v>
      </c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E673" s="10"/>
      <c r="BF673" s="10"/>
      <c r="BG673" s="10"/>
      <c r="BH673" s="10"/>
      <c r="BI673" s="10"/>
      <c r="BJ673" s="10"/>
      <c r="BK673" s="10"/>
    </row>
    <row r="674" spans="1:63" s="1" customFormat="1" ht="18.75" customHeight="1" x14ac:dyDescent="0.25">
      <c r="A674" s="543" t="s">
        <v>10</v>
      </c>
      <c r="B674" s="515"/>
      <c r="C674" s="516"/>
      <c r="D674" s="17">
        <v>25</v>
      </c>
      <c r="E674" s="6">
        <v>25</v>
      </c>
      <c r="F674" s="9"/>
      <c r="G674" s="10"/>
      <c r="H674" s="10"/>
      <c r="I674" s="18"/>
      <c r="J674" s="10"/>
      <c r="K674" s="10"/>
      <c r="L674" s="10"/>
      <c r="M674" s="10"/>
      <c r="N674" s="10"/>
      <c r="O674" s="10"/>
      <c r="P674" s="10"/>
      <c r="Q674" s="3">
        <v>25</v>
      </c>
      <c r="R674" s="6">
        <v>25</v>
      </c>
      <c r="S674" s="9"/>
      <c r="T674" s="10"/>
      <c r="U674" s="10"/>
      <c r="V674" s="6"/>
      <c r="W674" s="543" t="s">
        <v>10</v>
      </c>
      <c r="X674" s="515"/>
      <c r="Y674" s="516"/>
      <c r="Z674" s="7">
        <v>30</v>
      </c>
      <c r="AA674" s="10">
        <v>30</v>
      </c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7">
        <v>30</v>
      </c>
      <c r="AP674" s="10">
        <v>30</v>
      </c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E674" s="10"/>
      <c r="BF674" s="10"/>
      <c r="BG674" s="10"/>
      <c r="BH674" s="10"/>
      <c r="BI674" s="10"/>
      <c r="BJ674" s="10"/>
      <c r="BK674" s="10"/>
    </row>
    <row r="675" spans="1:63" s="1" customFormat="1" x14ac:dyDescent="0.25">
      <c r="A675" s="521"/>
      <c r="B675" s="522"/>
      <c r="C675" s="523"/>
      <c r="D675" s="17"/>
      <c r="E675" s="8"/>
      <c r="F675" s="5">
        <v>4.7300000000000004</v>
      </c>
      <c r="G675" s="5">
        <v>6.88</v>
      </c>
      <c r="H675" s="5">
        <v>14.56</v>
      </c>
      <c r="I675" s="4">
        <v>139</v>
      </c>
      <c r="J675" s="282">
        <v>0.05</v>
      </c>
      <c r="K675" s="4">
        <v>7.0000000000000007E-2</v>
      </c>
      <c r="L675" s="4">
        <v>46</v>
      </c>
      <c r="M675" s="4">
        <v>96.1</v>
      </c>
      <c r="N675" s="4">
        <v>77.599999999999994</v>
      </c>
      <c r="O675" s="4">
        <v>13.4</v>
      </c>
      <c r="P675" s="283">
        <v>0.71</v>
      </c>
      <c r="Q675" s="17"/>
      <c r="R675" s="8"/>
      <c r="S675" s="5">
        <v>4.7300000000000004</v>
      </c>
      <c r="T675" s="5">
        <v>6.88</v>
      </c>
      <c r="U675" s="5">
        <v>14.56</v>
      </c>
      <c r="V675" s="5">
        <v>139</v>
      </c>
      <c r="W675" s="521"/>
      <c r="X675" s="522"/>
      <c r="Y675" s="523"/>
      <c r="Z675" s="7"/>
      <c r="AA675" s="7"/>
      <c r="AB675" s="4">
        <v>195.2</v>
      </c>
      <c r="AC675" s="4">
        <v>50.2</v>
      </c>
      <c r="AD675" s="4">
        <v>96.1</v>
      </c>
      <c r="AE675" s="4">
        <v>13.4</v>
      </c>
      <c r="AF675" s="4">
        <v>77.599999999999994</v>
      </c>
      <c r="AG675" s="4">
        <v>0.71</v>
      </c>
      <c r="AH675" s="4">
        <v>46</v>
      </c>
      <c r="AI675" s="4">
        <v>32</v>
      </c>
      <c r="AJ675" s="4">
        <v>0.49</v>
      </c>
      <c r="AK675" s="4">
        <v>0.05</v>
      </c>
      <c r="AL675" s="4">
        <v>0.05</v>
      </c>
      <c r="AM675" s="4">
        <v>0.51</v>
      </c>
      <c r="AN675" s="4">
        <v>7.0000000000000007E-2</v>
      </c>
      <c r="AO675" s="7"/>
      <c r="AP675" s="7"/>
      <c r="AQ675" s="4">
        <v>195.2</v>
      </c>
      <c r="AR675" s="4">
        <v>50.2</v>
      </c>
      <c r="AS675" s="4">
        <v>96.1</v>
      </c>
      <c r="AT675" s="4">
        <v>13.4</v>
      </c>
      <c r="AU675" s="4">
        <v>77.599999999999994</v>
      </c>
      <c r="AV675" s="4">
        <v>0.71</v>
      </c>
      <c r="AW675" s="4">
        <v>46</v>
      </c>
      <c r="AX675" s="4">
        <v>32</v>
      </c>
      <c r="AY675" s="4">
        <v>0.49</v>
      </c>
      <c r="AZ675" s="4">
        <v>0.05</v>
      </c>
      <c r="BA675" s="4">
        <v>0.05</v>
      </c>
      <c r="BB675" s="4">
        <v>0.51</v>
      </c>
      <c r="BC675" s="4">
        <v>7.0000000000000007E-2</v>
      </c>
      <c r="BE675" s="282">
        <v>0.05</v>
      </c>
      <c r="BF675" s="4">
        <v>7.0000000000000007E-2</v>
      </c>
      <c r="BG675" s="4">
        <v>46</v>
      </c>
      <c r="BH675" s="4">
        <v>96.1</v>
      </c>
      <c r="BI675" s="4">
        <v>77.599999999999994</v>
      </c>
      <c r="BJ675" s="4">
        <v>13.4</v>
      </c>
      <c r="BK675" s="283">
        <v>0.71</v>
      </c>
    </row>
    <row r="676" spans="1:63" ht="12.75" hidden="1" customHeight="1" x14ac:dyDescent="0.3">
      <c r="A676" s="504"/>
      <c r="B676" s="504"/>
      <c r="C676" s="504"/>
      <c r="D676" s="54"/>
      <c r="E676" s="49"/>
      <c r="F676" s="44"/>
      <c r="G676" s="38"/>
      <c r="H676" s="38"/>
      <c r="I676" s="45"/>
      <c r="J676" s="200"/>
      <c r="K676" s="200"/>
      <c r="L676" s="200"/>
      <c r="M676" s="200"/>
      <c r="N676" s="200"/>
      <c r="O676" s="200"/>
      <c r="P676" s="200"/>
      <c r="Q676" s="44"/>
      <c r="R676" s="47"/>
      <c r="S676" s="44"/>
      <c r="T676" s="38"/>
      <c r="U676" s="71"/>
      <c r="V676" s="97"/>
      <c r="W676" s="511" t="s">
        <v>14</v>
      </c>
      <c r="X676" s="511"/>
      <c r="Y676" s="511"/>
      <c r="Z676" s="38"/>
      <c r="AA676" s="51"/>
      <c r="AB676" s="38"/>
      <c r="AC676" s="71"/>
      <c r="AD676" s="71"/>
      <c r="AE676" s="38"/>
      <c r="AF676" s="38"/>
      <c r="AG676" s="71"/>
      <c r="AH676" s="71"/>
      <c r="AI676" s="38"/>
      <c r="AJ676" s="38"/>
      <c r="AK676" s="71"/>
      <c r="AL676" s="71"/>
      <c r="AM676" s="71"/>
      <c r="AN676" s="71"/>
      <c r="AO676" s="38"/>
      <c r="AP676" s="38"/>
      <c r="AQ676" s="38"/>
      <c r="AR676" s="71"/>
      <c r="AS676" s="71"/>
      <c r="AT676" s="38"/>
      <c r="AU676" s="38"/>
      <c r="AV676" s="71"/>
      <c r="AW676" s="71"/>
      <c r="AX676" s="38"/>
      <c r="AY676" s="38"/>
      <c r="AZ676" s="71"/>
      <c r="BA676" s="71"/>
      <c r="BB676" s="71"/>
      <c r="BC676" s="71"/>
      <c r="BE676" s="200"/>
      <c r="BF676" s="200"/>
      <c r="BG676" s="200"/>
      <c r="BH676" s="200"/>
      <c r="BI676" s="200"/>
      <c r="BJ676" s="200"/>
      <c r="BK676" s="200"/>
    </row>
    <row r="677" spans="1:63" ht="12.75" hidden="1" customHeight="1" x14ac:dyDescent="0.3">
      <c r="A677" s="504"/>
      <c r="B677" s="504"/>
      <c r="C677" s="504"/>
      <c r="D677" s="54"/>
      <c r="E677" s="49"/>
      <c r="F677" s="50"/>
      <c r="G677" s="51"/>
      <c r="H677" s="51"/>
      <c r="I677" s="52"/>
      <c r="J677" s="201"/>
      <c r="K677" s="201"/>
      <c r="L677" s="201"/>
      <c r="M677" s="201"/>
      <c r="N677" s="201"/>
      <c r="O677" s="201"/>
      <c r="P677" s="201"/>
      <c r="Q677" s="44"/>
      <c r="R677" s="49"/>
      <c r="S677" s="50"/>
      <c r="T677" s="51"/>
      <c r="U677" s="51"/>
      <c r="V677" s="49"/>
      <c r="W677" s="511" t="s">
        <v>117</v>
      </c>
      <c r="X677" s="511"/>
      <c r="Y677" s="511"/>
      <c r="Z677" s="38">
        <v>20</v>
      </c>
      <c r="AA677" s="51">
        <v>20</v>
      </c>
      <c r="AB677" s="51"/>
      <c r="AC677" s="71"/>
      <c r="AD677" s="71"/>
      <c r="AE677" s="51"/>
      <c r="AF677" s="51"/>
      <c r="AG677" s="71"/>
      <c r="AH677" s="71"/>
      <c r="AI677" s="51"/>
      <c r="AJ677" s="51"/>
      <c r="AK677" s="71"/>
      <c r="AL677" s="71"/>
      <c r="AM677" s="71"/>
      <c r="AN677" s="71"/>
      <c r="AO677" s="38">
        <v>20</v>
      </c>
      <c r="AP677" s="51">
        <v>20</v>
      </c>
      <c r="AQ677" s="51"/>
      <c r="AR677" s="71"/>
      <c r="AS677" s="71"/>
      <c r="AT677" s="51"/>
      <c r="AU677" s="51"/>
      <c r="AV677" s="71"/>
      <c r="AW677" s="71"/>
      <c r="AX677" s="51"/>
      <c r="AY677" s="51"/>
      <c r="AZ677" s="71"/>
      <c r="BA677" s="71"/>
      <c r="BB677" s="71"/>
      <c r="BC677" s="71"/>
      <c r="BE677" s="201"/>
      <c r="BF677" s="201"/>
      <c r="BG677" s="201"/>
      <c r="BH677" s="201"/>
      <c r="BI677" s="201"/>
      <c r="BJ677" s="201"/>
      <c r="BK677" s="201"/>
    </row>
    <row r="678" spans="1:63" ht="12.75" hidden="1" customHeight="1" x14ac:dyDescent="0.3">
      <c r="A678" s="504"/>
      <c r="B678" s="504"/>
      <c r="C678" s="504"/>
      <c r="D678" s="54"/>
      <c r="E678" s="49"/>
      <c r="F678" s="50"/>
      <c r="G678" s="51"/>
      <c r="H678" s="51"/>
      <c r="I678" s="52"/>
      <c r="J678" s="201"/>
      <c r="K678" s="201"/>
      <c r="L678" s="201"/>
      <c r="M678" s="201"/>
      <c r="N678" s="201"/>
      <c r="O678" s="201"/>
      <c r="P678" s="201"/>
      <c r="Q678" s="44"/>
      <c r="R678" s="49"/>
      <c r="S678" s="50"/>
      <c r="T678" s="51"/>
      <c r="U678" s="51"/>
      <c r="V678" s="49"/>
      <c r="W678" s="511" t="s">
        <v>167</v>
      </c>
      <c r="X678" s="511"/>
      <c r="Y678" s="511"/>
      <c r="Z678" s="38">
        <v>150</v>
      </c>
      <c r="AA678" s="51">
        <v>150</v>
      </c>
      <c r="AB678" s="51">
        <v>9</v>
      </c>
      <c r="AC678" s="51">
        <v>180</v>
      </c>
      <c r="AD678" s="51">
        <v>10.5</v>
      </c>
      <c r="AE678" s="51">
        <v>6</v>
      </c>
      <c r="AF678" s="51">
        <v>10.5</v>
      </c>
      <c r="AG678" s="51">
        <v>2.1</v>
      </c>
      <c r="AH678" s="51"/>
      <c r="AI678" s="51"/>
      <c r="AJ678" s="51">
        <v>0.15</v>
      </c>
      <c r="AK678" s="51">
        <v>0.02</v>
      </c>
      <c r="AL678" s="51">
        <v>0.02</v>
      </c>
      <c r="AM678" s="51">
        <v>0.15</v>
      </c>
      <c r="AN678" s="51">
        <v>3</v>
      </c>
      <c r="AO678" s="38">
        <v>180</v>
      </c>
      <c r="AP678" s="51">
        <v>180</v>
      </c>
      <c r="AQ678" s="51">
        <v>10.8</v>
      </c>
      <c r="AR678" s="51">
        <v>216</v>
      </c>
      <c r="AS678" s="51">
        <v>12.6</v>
      </c>
      <c r="AT678" s="51">
        <v>7.2</v>
      </c>
      <c r="AU678" s="51">
        <v>12.6</v>
      </c>
      <c r="AV678" s="51">
        <v>2.52</v>
      </c>
      <c r="AW678" s="51"/>
      <c r="AX678" s="51"/>
      <c r="AY678" s="51">
        <v>0.18</v>
      </c>
      <c r="AZ678" s="51">
        <v>0.02</v>
      </c>
      <c r="BA678" s="51">
        <v>0.02</v>
      </c>
      <c r="BB678" s="51">
        <v>0.18</v>
      </c>
      <c r="BC678" s="51">
        <v>3.6</v>
      </c>
      <c r="BE678" s="201"/>
      <c r="BF678" s="201"/>
      <c r="BG678" s="201"/>
      <c r="BH678" s="201"/>
      <c r="BI678" s="201"/>
      <c r="BJ678" s="201"/>
      <c r="BK678" s="201"/>
    </row>
    <row r="679" spans="1:63" ht="15.75" customHeight="1" x14ac:dyDescent="0.25">
      <c r="A679" s="498" t="s">
        <v>167</v>
      </c>
      <c r="B679" s="498"/>
      <c r="C679" s="498"/>
      <c r="D679" s="201">
        <v>150</v>
      </c>
      <c r="E679" s="201">
        <v>150</v>
      </c>
      <c r="F679" s="201">
        <v>1.8</v>
      </c>
      <c r="G679" s="201"/>
      <c r="H679" s="201">
        <v>27.27</v>
      </c>
      <c r="I679" s="201">
        <v>115</v>
      </c>
      <c r="J679" s="201">
        <v>0.03</v>
      </c>
      <c r="K679" s="201">
        <v>6</v>
      </c>
      <c r="L679" s="201"/>
      <c r="M679" s="201">
        <v>16</v>
      </c>
      <c r="N679" s="201">
        <v>22</v>
      </c>
      <c r="O679" s="201">
        <v>9</v>
      </c>
      <c r="P679" s="201">
        <v>2.2000000000000002</v>
      </c>
      <c r="Q679" s="201">
        <v>150</v>
      </c>
      <c r="R679" s="201">
        <v>150</v>
      </c>
      <c r="S679" s="201">
        <v>1.8</v>
      </c>
      <c r="T679" s="201"/>
      <c r="U679" s="201">
        <v>27.27</v>
      </c>
      <c r="V679" s="201">
        <v>138</v>
      </c>
      <c r="W679" s="498" t="s">
        <v>105</v>
      </c>
      <c r="X679" s="498"/>
      <c r="Y679" s="498"/>
      <c r="Z679" s="200">
        <v>100</v>
      </c>
      <c r="AA679" s="201">
        <v>100</v>
      </c>
      <c r="AB679" s="201">
        <v>26</v>
      </c>
      <c r="AC679" s="201">
        <v>278</v>
      </c>
      <c r="AD679" s="201">
        <v>16</v>
      </c>
      <c r="AE679" s="201">
        <v>9</v>
      </c>
      <c r="AF679" s="201">
        <v>11</v>
      </c>
      <c r="AG679" s="201">
        <v>2.2000000000000002</v>
      </c>
      <c r="AH679" s="201"/>
      <c r="AI679" s="201">
        <v>30</v>
      </c>
      <c r="AJ679" s="201">
        <v>0.2</v>
      </c>
      <c r="AK679" s="201">
        <v>0.03</v>
      </c>
      <c r="AL679" s="201">
        <v>0.02</v>
      </c>
      <c r="AM679" s="201">
        <v>0.3</v>
      </c>
      <c r="AN679" s="201">
        <v>10</v>
      </c>
      <c r="AO679" s="200">
        <v>100</v>
      </c>
      <c r="AP679" s="201">
        <v>100</v>
      </c>
      <c r="AQ679" s="201">
        <v>26</v>
      </c>
      <c r="AR679" s="201">
        <v>278</v>
      </c>
      <c r="AS679" s="201">
        <v>16</v>
      </c>
      <c r="AT679" s="201">
        <v>9</v>
      </c>
      <c r="AU679" s="201">
        <v>11</v>
      </c>
      <c r="AV679" s="201">
        <v>2.2000000000000002</v>
      </c>
      <c r="AW679" s="201"/>
      <c r="AX679" s="201">
        <v>30</v>
      </c>
      <c r="AY679" s="201">
        <v>0.2</v>
      </c>
      <c r="AZ679" s="201">
        <v>0.03</v>
      </c>
      <c r="BA679" s="201">
        <v>0.02</v>
      </c>
      <c r="BB679" s="201">
        <v>0.3</v>
      </c>
      <c r="BC679" s="201">
        <v>10</v>
      </c>
      <c r="BD679" s="471"/>
      <c r="BE679" s="201">
        <v>0.03</v>
      </c>
      <c r="BF679" s="201">
        <v>6</v>
      </c>
      <c r="BG679" s="201"/>
      <c r="BH679" s="201">
        <v>16</v>
      </c>
      <c r="BI679" s="201">
        <v>22</v>
      </c>
      <c r="BJ679" s="201">
        <v>9</v>
      </c>
      <c r="BK679" s="201">
        <v>2.2000000000000002</v>
      </c>
    </row>
    <row r="680" spans="1:63" s="77" customFormat="1" ht="15.75" customHeight="1" x14ac:dyDescent="0.25">
      <c r="A680" s="517" t="s">
        <v>190</v>
      </c>
      <c r="B680" s="517"/>
      <c r="C680" s="517"/>
      <c r="D680" s="61"/>
      <c r="E680" s="62">
        <f>SUM(E652+E664+E671+E679)</f>
        <v>490</v>
      </c>
      <c r="F680" s="117">
        <f t="shared" ref="F680:P680" si="115">SUM(F659:F679)</f>
        <v>9.4200000000000017</v>
      </c>
      <c r="G680" s="117">
        <f t="shared" si="115"/>
        <v>11.899999999999999</v>
      </c>
      <c r="H680" s="117">
        <f t="shared" si="115"/>
        <v>63.11</v>
      </c>
      <c r="I680" s="117">
        <f t="shared" si="115"/>
        <v>396</v>
      </c>
      <c r="J680" s="117">
        <f t="shared" si="115"/>
        <v>0.08</v>
      </c>
      <c r="K680" s="117">
        <f t="shared" si="115"/>
        <v>6.07</v>
      </c>
      <c r="L680" s="117">
        <f t="shared" si="115"/>
        <v>74</v>
      </c>
      <c r="M680" s="117">
        <f t="shared" si="115"/>
        <v>165</v>
      </c>
      <c r="N680" s="117">
        <f t="shared" si="115"/>
        <v>245.7</v>
      </c>
      <c r="O680" s="117">
        <f t="shared" si="115"/>
        <v>118.69</v>
      </c>
      <c r="P680" s="117">
        <f t="shared" si="115"/>
        <v>6.03</v>
      </c>
      <c r="Q680" s="192"/>
      <c r="R680" s="62">
        <f>SUM(R652+R664+R671+R679)</f>
        <v>580</v>
      </c>
      <c r="S680" s="117">
        <f t="shared" ref="S680:BK680" si="116">SUM(S659:S679)</f>
        <v>10.38</v>
      </c>
      <c r="T680" s="117">
        <f t="shared" si="116"/>
        <v>12.379999999999999</v>
      </c>
      <c r="U680" s="117">
        <f t="shared" si="116"/>
        <v>70.850000000000009</v>
      </c>
      <c r="V680" s="117">
        <f t="shared" si="116"/>
        <v>458</v>
      </c>
      <c r="W680" s="117">
        <f t="shared" si="116"/>
        <v>0</v>
      </c>
      <c r="X680" s="117">
        <f t="shared" si="116"/>
        <v>0</v>
      </c>
      <c r="Y680" s="117">
        <f t="shared" si="116"/>
        <v>0</v>
      </c>
      <c r="Z680" s="117">
        <f t="shared" si="116"/>
        <v>494.6</v>
      </c>
      <c r="AA680" s="117">
        <f t="shared" si="116"/>
        <v>734</v>
      </c>
      <c r="AB680" s="117">
        <f t="shared" si="116"/>
        <v>545</v>
      </c>
      <c r="AC680" s="117">
        <f t="shared" si="116"/>
        <v>722.2</v>
      </c>
      <c r="AD680" s="117">
        <f t="shared" si="116"/>
        <v>326.79999999999995</v>
      </c>
      <c r="AE680" s="117">
        <f t="shared" si="116"/>
        <v>81.8</v>
      </c>
      <c r="AF680" s="117">
        <f t="shared" si="116"/>
        <v>320.79999999999995</v>
      </c>
      <c r="AG680" s="117">
        <f t="shared" si="116"/>
        <v>6.64</v>
      </c>
      <c r="AH680" s="117">
        <f t="shared" si="116"/>
        <v>127</v>
      </c>
      <c r="AI680" s="117">
        <f t="shared" si="116"/>
        <v>117</v>
      </c>
      <c r="AJ680" s="117">
        <f t="shared" si="116"/>
        <v>1.7499999999999998</v>
      </c>
      <c r="AK680" s="117">
        <f t="shared" si="116"/>
        <v>0.27</v>
      </c>
      <c r="AL680" s="117">
        <f t="shared" si="116"/>
        <v>0.28000000000000003</v>
      </c>
      <c r="AM680" s="117">
        <f t="shared" si="116"/>
        <v>1.7699999999999998</v>
      </c>
      <c r="AN680" s="117">
        <f t="shared" si="116"/>
        <v>14.120000000000001</v>
      </c>
      <c r="AO680" s="117">
        <f t="shared" si="116"/>
        <v>561.6</v>
      </c>
      <c r="AP680" s="117">
        <f t="shared" si="116"/>
        <v>831</v>
      </c>
      <c r="AQ680" s="117">
        <f t="shared" si="116"/>
        <v>555.79999999999995</v>
      </c>
      <c r="AR680" s="117">
        <f t="shared" si="116"/>
        <v>797.7</v>
      </c>
      <c r="AS680" s="117">
        <f t="shared" si="116"/>
        <v>251.19999999999996</v>
      </c>
      <c r="AT680" s="117">
        <f t="shared" si="116"/>
        <v>163.4</v>
      </c>
      <c r="AU680" s="117">
        <f t="shared" si="116"/>
        <v>280.52</v>
      </c>
      <c r="AV680" s="117">
        <f t="shared" si="116"/>
        <v>25.22</v>
      </c>
      <c r="AW680" s="117">
        <f t="shared" si="116"/>
        <v>121</v>
      </c>
      <c r="AX680" s="117">
        <f t="shared" si="116"/>
        <v>109</v>
      </c>
      <c r="AY680" s="117">
        <f t="shared" si="116"/>
        <v>1.94</v>
      </c>
      <c r="AZ680" s="117">
        <f t="shared" si="116"/>
        <v>0.42000000000000004</v>
      </c>
      <c r="BA680" s="117">
        <f t="shared" si="116"/>
        <v>0.25999999999999995</v>
      </c>
      <c r="BB680" s="117">
        <f t="shared" si="116"/>
        <v>2.52</v>
      </c>
      <c r="BC680" s="117">
        <f t="shared" si="116"/>
        <v>14.91</v>
      </c>
      <c r="BD680" s="117">
        <f t="shared" si="116"/>
        <v>0</v>
      </c>
      <c r="BE680" s="117">
        <f t="shared" si="116"/>
        <v>0.23</v>
      </c>
      <c r="BF680" s="117">
        <f t="shared" si="116"/>
        <v>6.07</v>
      </c>
      <c r="BG680" s="117">
        <f t="shared" si="116"/>
        <v>66</v>
      </c>
      <c r="BH680" s="117">
        <f t="shared" si="116"/>
        <v>180.7</v>
      </c>
      <c r="BI680" s="117">
        <f t="shared" si="116"/>
        <v>249.79999999999998</v>
      </c>
      <c r="BJ680" s="117">
        <f t="shared" si="116"/>
        <v>121.8</v>
      </c>
      <c r="BK680" s="117">
        <f t="shared" si="116"/>
        <v>6.51</v>
      </c>
    </row>
    <row r="681" spans="1:63" ht="15.75" customHeight="1" x14ac:dyDescent="0.25">
      <c r="A681" s="537" t="s">
        <v>16</v>
      </c>
      <c r="B681" s="537"/>
      <c r="C681" s="537"/>
      <c r="D681" s="54"/>
      <c r="E681" s="47"/>
      <c r="F681" s="128"/>
      <c r="G681" s="57"/>
      <c r="H681" s="57"/>
      <c r="I681" s="58"/>
      <c r="J681" s="202"/>
      <c r="K681" s="202"/>
      <c r="L681" s="202"/>
      <c r="M681" s="202"/>
      <c r="N681" s="202"/>
      <c r="O681" s="202"/>
      <c r="P681" s="202"/>
      <c r="Q681" s="88"/>
      <c r="R681" s="87"/>
      <c r="S681" s="128"/>
      <c r="T681" s="57"/>
      <c r="U681" s="38"/>
      <c r="V681" s="47"/>
      <c r="W681" s="511" t="s">
        <v>16</v>
      </c>
      <c r="X681" s="511"/>
      <c r="Y681" s="511"/>
      <c r="Z681" s="38"/>
      <c r="AA681" s="38"/>
      <c r="AB681" s="57"/>
      <c r="AC681" s="38"/>
      <c r="AD681" s="38"/>
      <c r="AE681" s="57"/>
      <c r="AF681" s="57"/>
      <c r="AG681" s="38"/>
      <c r="AH681" s="38"/>
      <c r="AI681" s="57"/>
      <c r="AJ681" s="57"/>
      <c r="AK681" s="38"/>
      <c r="AL681" s="38"/>
      <c r="AM681" s="38"/>
      <c r="AN681" s="38"/>
      <c r="AO681" s="89"/>
      <c r="AP681" s="89"/>
      <c r="AQ681" s="57"/>
      <c r="AR681" s="38"/>
      <c r="AS681" s="38"/>
      <c r="AT681" s="57"/>
      <c r="AU681" s="57"/>
      <c r="AV681" s="38"/>
      <c r="AW681" s="38"/>
      <c r="AX681" s="57"/>
      <c r="AY681" s="57"/>
      <c r="AZ681" s="38"/>
      <c r="BA681" s="38"/>
      <c r="BB681" s="38"/>
      <c r="BC681" s="38"/>
      <c r="BE681" s="202"/>
      <c r="BF681" s="202"/>
      <c r="BG681" s="202"/>
      <c r="BH681" s="202"/>
      <c r="BI681" s="202"/>
      <c r="BJ681" s="202"/>
      <c r="BK681" s="202"/>
    </row>
    <row r="682" spans="1:63" ht="15.75" customHeight="1" x14ac:dyDescent="0.25">
      <c r="A682" s="504" t="s">
        <v>244</v>
      </c>
      <c r="B682" s="504"/>
      <c r="C682" s="504"/>
      <c r="D682" s="54"/>
      <c r="E682" s="49">
        <v>150</v>
      </c>
      <c r="F682" s="44"/>
      <c r="G682" s="38"/>
      <c r="H682" s="38"/>
      <c r="I682" s="45"/>
      <c r="J682" s="200"/>
      <c r="K682" s="200"/>
      <c r="L682" s="200"/>
      <c r="M682" s="200"/>
      <c r="N682" s="200"/>
      <c r="O682" s="200"/>
      <c r="P682" s="200"/>
      <c r="Q682" s="44"/>
      <c r="R682" s="49">
        <v>250</v>
      </c>
      <c r="S682" s="44"/>
      <c r="T682" s="38"/>
      <c r="U682" s="38"/>
      <c r="V682" s="47"/>
      <c r="W682" s="511" t="s">
        <v>135</v>
      </c>
      <c r="X682" s="511"/>
      <c r="Y682" s="511"/>
      <c r="Z682" s="38"/>
      <c r="AA682" s="51">
        <v>150</v>
      </c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51">
        <v>250</v>
      </c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E682" s="200"/>
      <c r="BF682" s="200"/>
      <c r="BG682" s="200"/>
      <c r="BH682" s="200"/>
      <c r="BI682" s="200"/>
      <c r="BJ682" s="200"/>
      <c r="BK682" s="200"/>
    </row>
    <row r="683" spans="1:63" ht="15.75" customHeight="1" x14ac:dyDescent="0.25">
      <c r="A683" s="504" t="s">
        <v>141</v>
      </c>
      <c r="B683" s="504"/>
      <c r="C683" s="504"/>
      <c r="D683" s="90"/>
      <c r="E683" s="49"/>
      <c r="F683" s="44"/>
      <c r="G683" s="38"/>
      <c r="H683" s="38"/>
      <c r="I683" s="45"/>
      <c r="J683" s="200"/>
      <c r="K683" s="200"/>
      <c r="L683" s="200"/>
      <c r="M683" s="200"/>
      <c r="N683" s="200"/>
      <c r="O683" s="200"/>
      <c r="P683" s="200"/>
      <c r="Q683" s="44"/>
      <c r="R683" s="49"/>
      <c r="S683" s="44"/>
      <c r="T683" s="38"/>
      <c r="U683" s="38"/>
      <c r="V683" s="47"/>
      <c r="W683" s="511" t="s">
        <v>141</v>
      </c>
      <c r="X683" s="511"/>
      <c r="Y683" s="511"/>
      <c r="Z683" s="36"/>
      <c r="AA683" s="51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51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E683" s="200"/>
      <c r="BF683" s="200"/>
      <c r="BG683" s="200"/>
      <c r="BH683" s="200"/>
      <c r="BI683" s="200"/>
      <c r="BJ683" s="200"/>
      <c r="BK683" s="200"/>
    </row>
    <row r="684" spans="1:63" ht="15.75" customHeight="1" x14ac:dyDescent="0.25">
      <c r="A684" s="512" t="s">
        <v>63</v>
      </c>
      <c r="B684" s="512"/>
      <c r="C684" s="512"/>
      <c r="D684" s="67" t="s">
        <v>94</v>
      </c>
      <c r="E684" s="47">
        <v>45</v>
      </c>
      <c r="F684" s="44"/>
      <c r="G684" s="38"/>
      <c r="H684" s="38"/>
      <c r="I684" s="45"/>
      <c r="J684" s="200"/>
      <c r="K684" s="200"/>
      <c r="L684" s="200"/>
      <c r="M684" s="200"/>
      <c r="N684" s="200"/>
      <c r="O684" s="200"/>
      <c r="P684" s="200"/>
      <c r="Q684" s="186" t="s">
        <v>119</v>
      </c>
      <c r="R684" s="47">
        <v>75</v>
      </c>
      <c r="S684" s="44"/>
      <c r="T684" s="38"/>
      <c r="U684" s="38"/>
      <c r="V684" s="47"/>
      <c r="W684" s="513" t="s">
        <v>63</v>
      </c>
      <c r="X684" s="513"/>
      <c r="Y684" s="513"/>
      <c r="Z684" s="91" t="s">
        <v>94</v>
      </c>
      <c r="AA684" s="38">
        <v>45</v>
      </c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91" t="s">
        <v>119</v>
      </c>
      <c r="AP684" s="38">
        <v>75</v>
      </c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E684" s="200"/>
      <c r="BF684" s="200"/>
      <c r="BG684" s="200"/>
      <c r="BH684" s="200"/>
      <c r="BI684" s="200"/>
      <c r="BJ684" s="200"/>
      <c r="BK684" s="200"/>
    </row>
    <row r="685" spans="1:63" ht="15.75" customHeight="1" x14ac:dyDescent="0.25">
      <c r="A685" s="512" t="s">
        <v>32</v>
      </c>
      <c r="B685" s="512"/>
      <c r="C685" s="512"/>
      <c r="D685" s="54">
        <v>6</v>
      </c>
      <c r="E685" s="47">
        <v>6</v>
      </c>
      <c r="F685" s="44"/>
      <c r="G685" s="38"/>
      <c r="H685" s="38"/>
      <c r="I685" s="45"/>
      <c r="J685" s="200"/>
      <c r="K685" s="200"/>
      <c r="L685" s="200"/>
      <c r="M685" s="200"/>
      <c r="N685" s="200"/>
      <c r="O685" s="200"/>
      <c r="P685" s="200"/>
      <c r="Q685" s="44">
        <v>10</v>
      </c>
      <c r="R685" s="47">
        <v>10</v>
      </c>
      <c r="S685" s="44"/>
      <c r="T685" s="38"/>
      <c r="U685" s="38"/>
      <c r="V685" s="47"/>
      <c r="W685" s="513" t="s">
        <v>134</v>
      </c>
      <c r="X685" s="513"/>
      <c r="Y685" s="513"/>
      <c r="Z685" s="38">
        <v>6</v>
      </c>
      <c r="AA685" s="38">
        <v>6</v>
      </c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>
        <v>10</v>
      </c>
      <c r="AP685" s="38">
        <v>10</v>
      </c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E685" s="200"/>
      <c r="BF685" s="200"/>
      <c r="BG685" s="200"/>
      <c r="BH685" s="200"/>
      <c r="BI685" s="200"/>
      <c r="BJ685" s="200"/>
      <c r="BK685" s="200"/>
    </row>
    <row r="686" spans="1:63" ht="15.75" customHeight="1" x14ac:dyDescent="0.25">
      <c r="A686" s="512" t="s">
        <v>48</v>
      </c>
      <c r="B686" s="512"/>
      <c r="C686" s="512"/>
      <c r="D686" s="54">
        <v>7.5</v>
      </c>
      <c r="E686" s="47">
        <v>6</v>
      </c>
      <c r="F686" s="44"/>
      <c r="G686" s="38"/>
      <c r="H686" s="38"/>
      <c r="I686" s="45"/>
      <c r="J686" s="200"/>
      <c r="K686" s="200"/>
      <c r="L686" s="200"/>
      <c r="M686" s="200"/>
      <c r="N686" s="200"/>
      <c r="O686" s="200"/>
      <c r="P686" s="200"/>
      <c r="Q686" s="44">
        <v>13</v>
      </c>
      <c r="R686" s="47">
        <v>10</v>
      </c>
      <c r="S686" s="44"/>
      <c r="T686" s="38"/>
      <c r="U686" s="38"/>
      <c r="V686" s="47"/>
      <c r="W686" s="513" t="s">
        <v>48</v>
      </c>
      <c r="X686" s="513"/>
      <c r="Y686" s="513"/>
      <c r="Z686" s="38">
        <v>7.5</v>
      </c>
      <c r="AA686" s="38">
        <v>6</v>
      </c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>
        <v>13</v>
      </c>
      <c r="AP686" s="38">
        <v>10</v>
      </c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E686" s="200"/>
      <c r="BF686" s="200"/>
      <c r="BG686" s="200"/>
      <c r="BH686" s="200"/>
      <c r="BI686" s="200"/>
      <c r="BJ686" s="200"/>
      <c r="BK686" s="200"/>
    </row>
    <row r="687" spans="1:63" ht="15.75" customHeight="1" x14ac:dyDescent="0.25">
      <c r="A687" s="512" t="s">
        <v>18</v>
      </c>
      <c r="B687" s="512"/>
      <c r="C687" s="512"/>
      <c r="D687" s="54">
        <v>7.2</v>
      </c>
      <c r="E687" s="47">
        <v>6</v>
      </c>
      <c r="F687" s="44"/>
      <c r="G687" s="38"/>
      <c r="H687" s="38"/>
      <c r="I687" s="45"/>
      <c r="J687" s="200"/>
      <c r="K687" s="200"/>
      <c r="L687" s="200"/>
      <c r="M687" s="200"/>
      <c r="N687" s="200"/>
      <c r="O687" s="200"/>
      <c r="P687" s="200"/>
      <c r="Q687" s="44">
        <v>12</v>
      </c>
      <c r="R687" s="47">
        <v>10</v>
      </c>
      <c r="S687" s="44"/>
      <c r="T687" s="38"/>
      <c r="U687" s="38"/>
      <c r="V687" s="47"/>
      <c r="W687" s="513" t="s">
        <v>18</v>
      </c>
      <c r="X687" s="513"/>
      <c r="Y687" s="513"/>
      <c r="Z687" s="38">
        <v>7.2</v>
      </c>
      <c r="AA687" s="38">
        <v>6</v>
      </c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>
        <v>12</v>
      </c>
      <c r="AP687" s="38">
        <v>10</v>
      </c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E687" s="200"/>
      <c r="BF687" s="200"/>
      <c r="BG687" s="200"/>
      <c r="BH687" s="200"/>
      <c r="BI687" s="200"/>
      <c r="BJ687" s="200"/>
      <c r="BK687" s="200"/>
    </row>
    <row r="688" spans="1:63" ht="15.75" customHeight="1" x14ac:dyDescent="0.25">
      <c r="A688" s="512" t="s">
        <v>28</v>
      </c>
      <c r="B688" s="512"/>
      <c r="C688" s="512"/>
      <c r="D688" s="54">
        <v>1.5</v>
      </c>
      <c r="E688" s="47">
        <v>1.5</v>
      </c>
      <c r="F688" s="44"/>
      <c r="G688" s="38"/>
      <c r="H688" s="38"/>
      <c r="I688" s="45"/>
      <c r="J688" s="200"/>
      <c r="K688" s="200"/>
      <c r="L688" s="200"/>
      <c r="M688" s="200"/>
      <c r="N688" s="200"/>
      <c r="O688" s="200"/>
      <c r="P688" s="200"/>
      <c r="Q688" s="44">
        <v>2.5</v>
      </c>
      <c r="R688" s="47">
        <v>2.5</v>
      </c>
      <c r="S688" s="44"/>
      <c r="T688" s="38"/>
      <c r="U688" s="38"/>
      <c r="V688" s="47"/>
      <c r="W688" s="513" t="s">
        <v>28</v>
      </c>
      <c r="X688" s="513"/>
      <c r="Y688" s="513"/>
      <c r="Z688" s="38">
        <v>1.5</v>
      </c>
      <c r="AA688" s="38">
        <v>1.5</v>
      </c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>
        <v>2.5</v>
      </c>
      <c r="AP688" s="38">
        <v>2.5</v>
      </c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E688" s="200"/>
      <c r="BF688" s="200"/>
      <c r="BG688" s="200"/>
      <c r="BH688" s="200"/>
      <c r="BI688" s="200"/>
      <c r="BJ688" s="200"/>
      <c r="BK688" s="200"/>
    </row>
    <row r="689" spans="1:63" ht="15.75" customHeight="1" x14ac:dyDescent="0.25">
      <c r="A689" s="512" t="s">
        <v>142</v>
      </c>
      <c r="B689" s="512"/>
      <c r="C689" s="512"/>
      <c r="D689" s="54">
        <v>112.5</v>
      </c>
      <c r="E689" s="47">
        <v>112.5</v>
      </c>
      <c r="F689" s="44"/>
      <c r="G689" s="38"/>
      <c r="H689" s="38"/>
      <c r="I689" s="45"/>
      <c r="J689" s="200"/>
      <c r="K689" s="200"/>
      <c r="L689" s="200"/>
      <c r="M689" s="200"/>
      <c r="N689" s="200"/>
      <c r="O689" s="200"/>
      <c r="P689" s="200"/>
      <c r="Q689" s="44">
        <v>187</v>
      </c>
      <c r="R689" s="47">
        <v>187</v>
      </c>
      <c r="S689" s="44"/>
      <c r="T689" s="38"/>
      <c r="U689" s="38"/>
      <c r="V689" s="47"/>
      <c r="W689" s="513" t="s">
        <v>142</v>
      </c>
      <c r="X689" s="513"/>
      <c r="Y689" s="513"/>
      <c r="Z689" s="38">
        <v>112.5</v>
      </c>
      <c r="AA689" s="38">
        <v>112.5</v>
      </c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>
        <v>187</v>
      </c>
      <c r="AP689" s="38">
        <v>187</v>
      </c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E689" s="200"/>
      <c r="BF689" s="200"/>
      <c r="BG689" s="200"/>
      <c r="BH689" s="200"/>
      <c r="BI689" s="200"/>
      <c r="BJ689" s="200"/>
      <c r="BK689" s="200"/>
    </row>
    <row r="690" spans="1:63" ht="15.75" customHeight="1" x14ac:dyDescent="0.25">
      <c r="A690" s="504"/>
      <c r="B690" s="504"/>
      <c r="C690" s="504"/>
      <c r="D690" s="54"/>
      <c r="E690" s="47"/>
      <c r="F690" s="50">
        <v>1.61</v>
      </c>
      <c r="G690" s="51">
        <v>1.7</v>
      </c>
      <c r="H690" s="51">
        <v>10.28</v>
      </c>
      <c r="I690" s="213">
        <v>72.849999999999994</v>
      </c>
      <c r="J690" s="178">
        <v>0.85</v>
      </c>
      <c r="K690" s="179">
        <v>6.1</v>
      </c>
      <c r="L690" s="179">
        <v>4.5999999999999996</v>
      </c>
      <c r="M690" s="179">
        <v>20.56</v>
      </c>
      <c r="N690" s="179">
        <v>54.36</v>
      </c>
      <c r="O690" s="179">
        <v>20.85</v>
      </c>
      <c r="P690" s="180">
        <v>0.78</v>
      </c>
      <c r="Q690" s="54"/>
      <c r="R690" s="47"/>
      <c r="S690" s="50">
        <v>2.68</v>
      </c>
      <c r="T690" s="51">
        <v>2.83</v>
      </c>
      <c r="U690" s="51">
        <v>17.14</v>
      </c>
      <c r="V690" s="49">
        <v>114.89</v>
      </c>
      <c r="W690" s="511"/>
      <c r="X690" s="511"/>
      <c r="Y690" s="511"/>
      <c r="Z690" s="38"/>
      <c r="AA690" s="38"/>
      <c r="AB690" s="51">
        <v>62.05</v>
      </c>
      <c r="AC690" s="51">
        <v>288.79000000000002</v>
      </c>
      <c r="AD690" s="51">
        <v>14.7</v>
      </c>
      <c r="AE690" s="51">
        <v>16.2</v>
      </c>
      <c r="AF690" s="51">
        <v>39.99</v>
      </c>
      <c r="AG690" s="51">
        <v>0.65</v>
      </c>
      <c r="AH690" s="51"/>
      <c r="AI690" s="51">
        <v>729</v>
      </c>
      <c r="AJ690" s="51">
        <v>0.84</v>
      </c>
      <c r="AK690" s="51">
        <v>6.7000000000000004E-2</v>
      </c>
      <c r="AL690" s="51">
        <v>3.6999999999999998E-2</v>
      </c>
      <c r="AM690" s="51">
        <v>0.71</v>
      </c>
      <c r="AN690" s="51">
        <v>4.95</v>
      </c>
      <c r="AO690" s="38"/>
      <c r="AP690" s="38"/>
      <c r="AQ690" s="51">
        <v>103.42</v>
      </c>
      <c r="AR690" s="51">
        <v>481.32</v>
      </c>
      <c r="AS690" s="51">
        <v>24.6</v>
      </c>
      <c r="AT690" s="51">
        <v>27</v>
      </c>
      <c r="AU690" s="51">
        <v>66.650000000000006</v>
      </c>
      <c r="AV690" s="51">
        <v>1.08</v>
      </c>
      <c r="AW690" s="51"/>
      <c r="AX690" s="51">
        <v>1215</v>
      </c>
      <c r="AY690" s="51">
        <v>1.415</v>
      </c>
      <c r="AZ690" s="51">
        <v>0.115</v>
      </c>
      <c r="BA690" s="51">
        <v>6.2E-2</v>
      </c>
      <c r="BB690" s="51">
        <v>1.1819999999999999</v>
      </c>
      <c r="BC690" s="51">
        <v>8.25</v>
      </c>
      <c r="BE690" s="178">
        <v>0.09</v>
      </c>
      <c r="BF690" s="179">
        <v>6.6</v>
      </c>
      <c r="BG690" s="179">
        <v>5</v>
      </c>
      <c r="BH690" s="179">
        <v>21.38</v>
      </c>
      <c r="BI690" s="179">
        <v>56.62</v>
      </c>
      <c r="BJ690" s="179">
        <v>21.58</v>
      </c>
      <c r="BK690" s="180">
        <v>0.88</v>
      </c>
    </row>
    <row r="691" spans="1:63" ht="15.75" customHeight="1" x14ac:dyDescent="0.25">
      <c r="A691" s="597" t="s">
        <v>38</v>
      </c>
      <c r="B691" s="545"/>
      <c r="C691" s="598"/>
      <c r="D691" s="54"/>
      <c r="E691" s="47"/>
      <c r="F691" s="44"/>
      <c r="G691" s="38"/>
      <c r="H691" s="38"/>
      <c r="I691" s="45"/>
      <c r="J691" s="200"/>
      <c r="K691" s="200"/>
      <c r="L691" s="200"/>
      <c r="M691" s="200"/>
      <c r="N691" s="200"/>
      <c r="O691" s="200"/>
      <c r="P691" s="200"/>
      <c r="Q691" s="44"/>
      <c r="R691" s="47"/>
      <c r="S691" s="44"/>
      <c r="T691" s="38"/>
      <c r="U691" s="51"/>
      <c r="V691" s="49"/>
      <c r="W691" s="599" t="s">
        <v>18</v>
      </c>
      <c r="X691" s="600"/>
      <c r="Y691" s="601"/>
      <c r="Z691" s="38">
        <v>7.2</v>
      </c>
      <c r="AA691" s="38">
        <v>6</v>
      </c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>
        <v>12</v>
      </c>
      <c r="AP691" s="38">
        <v>10</v>
      </c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E691" s="200"/>
      <c r="BF691" s="200"/>
      <c r="BG691" s="200"/>
      <c r="BH691" s="200"/>
      <c r="BI691" s="200"/>
      <c r="BJ691" s="200"/>
      <c r="BK691" s="200"/>
    </row>
    <row r="692" spans="1:63" ht="15.75" customHeight="1" x14ac:dyDescent="0.25">
      <c r="A692" s="504" t="s">
        <v>172</v>
      </c>
      <c r="B692" s="510"/>
      <c r="C692" s="511"/>
      <c r="D692" s="54">
        <v>75</v>
      </c>
      <c r="E692" s="49">
        <v>60</v>
      </c>
      <c r="F692" s="44"/>
      <c r="G692" s="38"/>
      <c r="H692" s="38"/>
      <c r="I692" s="45"/>
      <c r="J692" s="200"/>
      <c r="K692" s="200"/>
      <c r="L692" s="200"/>
      <c r="M692" s="200"/>
      <c r="N692" s="200"/>
      <c r="O692" s="200"/>
      <c r="P692" s="200"/>
      <c r="Q692" s="44">
        <v>100</v>
      </c>
      <c r="R692" s="49">
        <v>80</v>
      </c>
      <c r="S692" s="44"/>
      <c r="T692" s="38"/>
      <c r="U692" s="51"/>
      <c r="V692" s="49"/>
      <c r="W692" s="512" t="s">
        <v>20</v>
      </c>
      <c r="X692" s="499"/>
      <c r="Y692" s="513"/>
      <c r="Z692" s="38">
        <v>1.8</v>
      </c>
      <c r="AA692" s="38">
        <v>1.8</v>
      </c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>
        <v>3</v>
      </c>
      <c r="AP692" s="38">
        <v>3</v>
      </c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E692" s="200"/>
      <c r="BF692" s="200"/>
      <c r="BG692" s="200"/>
      <c r="BH692" s="200"/>
      <c r="BI692" s="200"/>
      <c r="BJ692" s="200"/>
      <c r="BK692" s="200"/>
    </row>
    <row r="693" spans="1:63" ht="15.75" customHeight="1" x14ac:dyDescent="0.25">
      <c r="A693" s="512" t="s">
        <v>120</v>
      </c>
      <c r="B693" s="499"/>
      <c r="C693" s="513"/>
      <c r="D693" s="54">
        <v>96</v>
      </c>
      <c r="E693" s="47">
        <v>44</v>
      </c>
      <c r="F693" s="44"/>
      <c r="G693" s="38"/>
      <c r="H693" s="38"/>
      <c r="I693" s="45"/>
      <c r="J693" s="200"/>
      <c r="K693" s="200"/>
      <c r="L693" s="200"/>
      <c r="M693" s="200"/>
      <c r="N693" s="200"/>
      <c r="O693" s="200"/>
      <c r="P693" s="200"/>
      <c r="Q693" s="44">
        <v>127</v>
      </c>
      <c r="R693" s="47">
        <v>59</v>
      </c>
      <c r="S693" s="44"/>
      <c r="T693" s="38"/>
      <c r="U693" s="51"/>
      <c r="V693" s="49"/>
      <c r="W693" s="512" t="s">
        <v>19</v>
      </c>
      <c r="X693" s="499"/>
      <c r="Y693" s="513"/>
      <c r="Z693" s="38">
        <v>3</v>
      </c>
      <c r="AA693" s="38">
        <v>3</v>
      </c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>
        <v>5</v>
      </c>
      <c r="AP693" s="38">
        <v>5</v>
      </c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E693" s="200"/>
      <c r="BF693" s="200"/>
      <c r="BG693" s="200"/>
      <c r="BH693" s="200"/>
      <c r="BI693" s="200"/>
      <c r="BJ693" s="200"/>
      <c r="BK693" s="200"/>
    </row>
    <row r="694" spans="1:63" ht="15.75" customHeight="1" x14ac:dyDescent="0.25">
      <c r="A694" s="512" t="s">
        <v>329</v>
      </c>
      <c r="B694" s="499"/>
      <c r="C694" s="513"/>
      <c r="D694" s="54">
        <v>45</v>
      </c>
      <c r="E694" s="47">
        <v>44</v>
      </c>
      <c r="F694" s="44"/>
      <c r="G694" s="38"/>
      <c r="H694" s="38"/>
      <c r="I694" s="45"/>
      <c r="J694" s="200"/>
      <c r="K694" s="200"/>
      <c r="L694" s="200"/>
      <c r="M694" s="200"/>
      <c r="N694" s="200"/>
      <c r="O694" s="200"/>
      <c r="P694" s="200"/>
      <c r="Q694" s="44">
        <v>60</v>
      </c>
      <c r="R694" s="47">
        <v>59</v>
      </c>
      <c r="S694" s="44"/>
      <c r="T694" s="38"/>
      <c r="U694" s="51"/>
      <c r="V694" s="49"/>
      <c r="W694" s="512" t="s">
        <v>19</v>
      </c>
      <c r="X694" s="499"/>
      <c r="Y694" s="513"/>
      <c r="Z694" s="38">
        <v>3</v>
      </c>
      <c r="AA694" s="38">
        <v>3</v>
      </c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>
        <v>5</v>
      </c>
      <c r="AP694" s="38">
        <v>5</v>
      </c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E694" s="200"/>
      <c r="BF694" s="200"/>
      <c r="BG694" s="200"/>
      <c r="BH694" s="200"/>
      <c r="BI694" s="200"/>
      <c r="BJ694" s="200"/>
      <c r="BK694" s="200"/>
    </row>
    <row r="695" spans="1:63" ht="15.75" customHeight="1" x14ac:dyDescent="0.25">
      <c r="A695" s="512" t="s">
        <v>25</v>
      </c>
      <c r="B695" s="499"/>
      <c r="C695" s="513"/>
      <c r="D695" s="54">
        <v>16</v>
      </c>
      <c r="E695" s="47">
        <v>16</v>
      </c>
      <c r="F695" s="44"/>
      <c r="G695" s="38"/>
      <c r="H695" s="38"/>
      <c r="I695" s="45"/>
      <c r="J695" s="200"/>
      <c r="K695" s="200"/>
      <c r="L695" s="200"/>
      <c r="M695" s="200"/>
      <c r="N695" s="200"/>
      <c r="O695" s="200"/>
      <c r="P695" s="200"/>
      <c r="Q695" s="44">
        <v>21</v>
      </c>
      <c r="R695" s="47">
        <v>21</v>
      </c>
      <c r="S695" s="44"/>
      <c r="T695" s="38"/>
      <c r="U695" s="51"/>
      <c r="V695" s="49"/>
      <c r="W695" s="512" t="s">
        <v>6</v>
      </c>
      <c r="X695" s="499"/>
      <c r="Y695" s="513"/>
      <c r="Z695" s="38">
        <v>1.5</v>
      </c>
      <c r="AA695" s="38">
        <v>1.5</v>
      </c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>
        <v>2.5</v>
      </c>
      <c r="AP695" s="38">
        <v>2.5</v>
      </c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E695" s="200"/>
      <c r="BF695" s="200"/>
      <c r="BG695" s="200"/>
      <c r="BH695" s="200"/>
      <c r="BI695" s="200"/>
      <c r="BJ695" s="200"/>
      <c r="BK695" s="200"/>
    </row>
    <row r="696" spans="1:63" ht="15.75" customHeight="1" x14ac:dyDescent="0.25">
      <c r="A696" s="512" t="s">
        <v>39</v>
      </c>
      <c r="B696" s="499"/>
      <c r="C696" s="513"/>
      <c r="D696" s="54">
        <v>11</v>
      </c>
      <c r="E696" s="47">
        <v>11</v>
      </c>
      <c r="F696" s="44"/>
      <c r="G696" s="38"/>
      <c r="H696" s="38"/>
      <c r="I696" s="45"/>
      <c r="J696" s="200"/>
      <c r="K696" s="200"/>
      <c r="L696" s="200"/>
      <c r="M696" s="200"/>
      <c r="N696" s="200"/>
      <c r="O696" s="200"/>
      <c r="P696" s="200"/>
      <c r="Q696" s="44">
        <v>15</v>
      </c>
      <c r="R696" s="47">
        <v>15</v>
      </c>
      <c r="S696" s="44"/>
      <c r="T696" s="38"/>
      <c r="U696" s="38"/>
      <c r="V696" s="47"/>
      <c r="W696" s="512" t="s">
        <v>143</v>
      </c>
      <c r="X696" s="499"/>
      <c r="Y696" s="513"/>
      <c r="Z696" s="38">
        <v>120</v>
      </c>
      <c r="AA696" s="38">
        <v>120</v>
      </c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>
        <v>200</v>
      </c>
      <c r="AP696" s="38">
        <v>200</v>
      </c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E696" s="200"/>
      <c r="BF696" s="200"/>
      <c r="BG696" s="200"/>
      <c r="BH696" s="200"/>
      <c r="BI696" s="200"/>
      <c r="BJ696" s="200"/>
      <c r="BK696" s="200"/>
    </row>
    <row r="697" spans="1:63" ht="15.75" customHeight="1" x14ac:dyDescent="0.25">
      <c r="A697" s="512" t="s">
        <v>51</v>
      </c>
      <c r="B697" s="499"/>
      <c r="C697" s="513"/>
      <c r="D697" s="95">
        <v>6</v>
      </c>
      <c r="E697" s="47">
        <v>6</v>
      </c>
      <c r="F697" s="44"/>
      <c r="G697" s="38"/>
      <c r="H697" s="38"/>
      <c r="I697" s="45"/>
      <c r="J697" s="200"/>
      <c r="K697" s="200"/>
      <c r="L697" s="200"/>
      <c r="M697" s="200"/>
      <c r="N697" s="200"/>
      <c r="O697" s="200"/>
      <c r="P697" s="200"/>
      <c r="Q697" s="44">
        <v>8</v>
      </c>
      <c r="R697" s="47">
        <v>8</v>
      </c>
      <c r="S697" s="44"/>
      <c r="T697" s="38"/>
      <c r="U697" s="38"/>
      <c r="V697" s="47"/>
      <c r="W697" s="512"/>
      <c r="X697" s="499"/>
      <c r="Y697" s="513"/>
      <c r="Z697" s="38"/>
      <c r="AA697" s="38"/>
      <c r="AB697" s="51">
        <v>73.540000000000006</v>
      </c>
      <c r="AC697" s="51">
        <v>228.9</v>
      </c>
      <c r="AD697" s="51">
        <v>26.55</v>
      </c>
      <c r="AE697" s="51">
        <v>15.75</v>
      </c>
      <c r="AF697" s="51">
        <v>31.95</v>
      </c>
      <c r="AG697" s="51">
        <v>0.71499999999999997</v>
      </c>
      <c r="AH697" s="51"/>
      <c r="AI697" s="51">
        <v>817.05</v>
      </c>
      <c r="AJ697" s="51">
        <v>1.43</v>
      </c>
      <c r="AK697" s="51">
        <v>2.8500000000000001E-2</v>
      </c>
      <c r="AL697" s="51">
        <v>2.5000000000000001E-2</v>
      </c>
      <c r="AM697" s="51">
        <v>0.34900000000000003</v>
      </c>
      <c r="AN697" s="51">
        <v>6.1719999999999997</v>
      </c>
      <c r="AO697" s="51"/>
      <c r="AP697" s="51"/>
      <c r="AQ697" s="51">
        <v>122.5</v>
      </c>
      <c r="AR697" s="51">
        <v>381.5</v>
      </c>
      <c r="AS697" s="51">
        <v>44.25</v>
      </c>
      <c r="AT697" s="51">
        <v>26.25</v>
      </c>
      <c r="AU697" s="51">
        <v>53</v>
      </c>
      <c r="AV697" s="51">
        <v>1.19</v>
      </c>
      <c r="AW697" s="51"/>
      <c r="AX697" s="51">
        <v>1361.75</v>
      </c>
      <c r="AY697" s="51">
        <v>2.39</v>
      </c>
      <c r="AZ697" s="51">
        <v>4.7500000000000001E-2</v>
      </c>
      <c r="BA697" s="51">
        <v>4.2500000000000003E-2</v>
      </c>
      <c r="BB697" s="51">
        <v>0.57999999999999996</v>
      </c>
      <c r="BC697" s="51">
        <v>10.28</v>
      </c>
      <c r="BE697" s="200"/>
      <c r="BF697" s="200"/>
      <c r="BG697" s="200"/>
      <c r="BH697" s="200"/>
      <c r="BI697" s="200"/>
      <c r="BJ697" s="200"/>
      <c r="BK697" s="200"/>
    </row>
    <row r="698" spans="1:63" ht="16.5" customHeight="1" x14ac:dyDescent="0.25">
      <c r="A698" s="512"/>
      <c r="B698" s="499"/>
      <c r="C698" s="513"/>
      <c r="D698" s="54"/>
      <c r="E698" s="49"/>
      <c r="F698" s="50">
        <v>11.66</v>
      </c>
      <c r="G698" s="51">
        <v>2.75</v>
      </c>
      <c r="H698" s="51">
        <v>9.98</v>
      </c>
      <c r="I698" s="213">
        <v>111</v>
      </c>
      <c r="J698" s="9">
        <v>0.06</v>
      </c>
      <c r="K698" s="10">
        <v>0.5</v>
      </c>
      <c r="L698" s="10">
        <v>37</v>
      </c>
      <c r="M698" s="10">
        <v>26.4</v>
      </c>
      <c r="N698" s="10">
        <v>95.4</v>
      </c>
      <c r="O698" s="10">
        <v>15.7</v>
      </c>
      <c r="P698" s="214">
        <v>1.0900000000000001</v>
      </c>
      <c r="Q698" s="54"/>
      <c r="R698" s="47"/>
      <c r="S698" s="50">
        <v>15.64</v>
      </c>
      <c r="T698" s="51">
        <v>3.89</v>
      </c>
      <c r="U698" s="51">
        <v>13.46</v>
      </c>
      <c r="V698" s="49">
        <v>151</v>
      </c>
      <c r="W698" s="504" t="s">
        <v>38</v>
      </c>
      <c r="X698" s="510"/>
      <c r="Y698" s="511"/>
      <c r="Z698" s="38"/>
      <c r="AA698" s="38"/>
      <c r="AB698" s="38"/>
      <c r="AC698" s="51"/>
      <c r="AD698" s="51"/>
      <c r="AE698" s="38"/>
      <c r="AF698" s="38"/>
      <c r="AG698" s="51"/>
      <c r="AH698" s="51"/>
      <c r="AI698" s="38"/>
      <c r="AJ698" s="38"/>
      <c r="AK698" s="51"/>
      <c r="AL698" s="51"/>
      <c r="AM698" s="51"/>
      <c r="AN698" s="51"/>
      <c r="AO698" s="38"/>
      <c r="AP698" s="38"/>
      <c r="AQ698" s="38"/>
      <c r="AR698" s="51"/>
      <c r="AS698" s="51"/>
      <c r="AT698" s="38"/>
      <c r="AU698" s="38"/>
      <c r="AV698" s="51"/>
      <c r="AW698" s="51"/>
      <c r="AX698" s="38"/>
      <c r="AY698" s="38"/>
      <c r="AZ698" s="51"/>
      <c r="BA698" s="51"/>
      <c r="BB698" s="51"/>
      <c r="BC698" s="51"/>
      <c r="BE698" s="178">
        <v>0.08</v>
      </c>
      <c r="BF698" s="179">
        <v>0.67</v>
      </c>
      <c r="BG698" s="179">
        <v>51</v>
      </c>
      <c r="BH698" s="179">
        <v>35.1</v>
      </c>
      <c r="BI698" s="179">
        <v>127.8</v>
      </c>
      <c r="BJ698" s="179">
        <v>21</v>
      </c>
      <c r="BK698" s="180">
        <v>1.47</v>
      </c>
    </row>
    <row r="699" spans="1:63" ht="15.75" customHeight="1" x14ac:dyDescent="0.25">
      <c r="A699" s="554" t="s">
        <v>250</v>
      </c>
      <c r="B699" s="554"/>
      <c r="C699" s="554"/>
      <c r="D699" s="54"/>
      <c r="E699" s="49">
        <v>20</v>
      </c>
      <c r="F699" s="44"/>
      <c r="G699" s="38"/>
      <c r="H699" s="38"/>
      <c r="I699" s="270"/>
      <c r="J699" s="175"/>
      <c r="K699" s="176"/>
      <c r="L699" s="176"/>
      <c r="M699" s="176"/>
      <c r="N699" s="176"/>
      <c r="O699" s="176"/>
      <c r="P699" s="177"/>
      <c r="Q699" s="54"/>
      <c r="R699" s="49">
        <v>40</v>
      </c>
      <c r="S699" s="44"/>
      <c r="T699" s="38"/>
      <c r="U699" s="38"/>
      <c r="V699" s="47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E699" s="175"/>
      <c r="BF699" s="176"/>
      <c r="BG699" s="176"/>
      <c r="BH699" s="176"/>
      <c r="BI699" s="176"/>
      <c r="BJ699" s="176"/>
      <c r="BK699" s="177"/>
    </row>
    <row r="700" spans="1:63" ht="16.5" customHeight="1" x14ac:dyDescent="0.25">
      <c r="A700" s="620" t="s">
        <v>251</v>
      </c>
      <c r="B700" s="620"/>
      <c r="C700" s="620"/>
      <c r="D700" s="54">
        <v>3.75</v>
      </c>
      <c r="E700" s="47">
        <v>3.75</v>
      </c>
      <c r="F700" s="70"/>
      <c r="G700" s="71"/>
      <c r="H700" s="71"/>
      <c r="I700" s="271"/>
      <c r="J700" s="272"/>
      <c r="K700" s="273"/>
      <c r="L700" s="273"/>
      <c r="M700" s="273"/>
      <c r="N700" s="273"/>
      <c r="O700" s="273"/>
      <c r="P700" s="274"/>
      <c r="Q700" s="54">
        <v>7.5</v>
      </c>
      <c r="R700" s="47">
        <v>7.5</v>
      </c>
      <c r="S700" s="70"/>
      <c r="T700" s="71"/>
      <c r="U700" s="71"/>
      <c r="V700" s="97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E700" s="272"/>
      <c r="BF700" s="273"/>
      <c r="BG700" s="273"/>
      <c r="BH700" s="273"/>
      <c r="BI700" s="273"/>
      <c r="BJ700" s="273"/>
      <c r="BK700" s="274"/>
    </row>
    <row r="701" spans="1:63" ht="16.5" customHeight="1" x14ac:dyDescent="0.25">
      <c r="A701" s="620" t="s">
        <v>21</v>
      </c>
      <c r="B701" s="620"/>
      <c r="C701" s="620"/>
      <c r="D701" s="98">
        <v>1.1499999999999999</v>
      </c>
      <c r="E701" s="99">
        <v>1.1499999999999999</v>
      </c>
      <c r="F701" s="70"/>
      <c r="G701" s="71"/>
      <c r="H701" s="71"/>
      <c r="I701" s="271"/>
      <c r="J701" s="272"/>
      <c r="K701" s="273"/>
      <c r="L701" s="273"/>
      <c r="M701" s="273"/>
      <c r="N701" s="273"/>
      <c r="O701" s="273"/>
      <c r="P701" s="274"/>
      <c r="Q701" s="98">
        <v>2.2999999999999998</v>
      </c>
      <c r="R701" s="99">
        <v>2.2999999999999998</v>
      </c>
      <c r="S701" s="70"/>
      <c r="T701" s="71"/>
      <c r="U701" s="71"/>
      <c r="V701" s="97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E701" s="272"/>
      <c r="BF701" s="273"/>
      <c r="BG701" s="273"/>
      <c r="BH701" s="273"/>
      <c r="BI701" s="273"/>
      <c r="BJ701" s="273"/>
      <c r="BK701" s="274"/>
    </row>
    <row r="702" spans="1:63" s="1" customFormat="1" x14ac:dyDescent="0.25">
      <c r="A702" s="543" t="s">
        <v>249</v>
      </c>
      <c r="B702" s="515"/>
      <c r="C702" s="516"/>
      <c r="D702" s="17">
        <v>0.45</v>
      </c>
      <c r="E702" s="6">
        <v>0.45</v>
      </c>
      <c r="F702" s="9"/>
      <c r="G702" s="10"/>
      <c r="H702" s="10"/>
      <c r="I702" s="10"/>
      <c r="J702" s="9"/>
      <c r="K702" s="10"/>
      <c r="L702" s="10"/>
      <c r="M702" s="10"/>
      <c r="N702" s="10"/>
      <c r="O702" s="10"/>
      <c r="P702" s="214"/>
      <c r="Q702" s="17">
        <v>0.9</v>
      </c>
      <c r="R702" s="6">
        <v>0.9</v>
      </c>
      <c r="S702" s="9"/>
      <c r="T702" s="10"/>
      <c r="U702" s="10"/>
      <c r="V702" s="18"/>
      <c r="W702" s="543" t="s">
        <v>132</v>
      </c>
      <c r="X702" s="515"/>
      <c r="Y702" s="516"/>
      <c r="Z702" s="7">
        <v>4</v>
      </c>
      <c r="AA702" s="10">
        <v>4</v>
      </c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7">
        <v>5</v>
      </c>
      <c r="AP702" s="10">
        <v>5</v>
      </c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E702" s="9"/>
      <c r="BF702" s="10"/>
      <c r="BG702" s="10"/>
      <c r="BH702" s="10"/>
      <c r="BI702" s="10"/>
      <c r="BJ702" s="10"/>
      <c r="BK702" s="214"/>
    </row>
    <row r="703" spans="1:63" ht="16.5" customHeight="1" x14ac:dyDescent="0.25">
      <c r="A703" s="564" t="s">
        <v>61</v>
      </c>
      <c r="B703" s="564"/>
      <c r="C703" s="564"/>
      <c r="D703" s="54">
        <v>11.5</v>
      </c>
      <c r="E703" s="47">
        <v>11.5</v>
      </c>
      <c r="F703" s="100"/>
      <c r="G703" s="101"/>
      <c r="H703" s="101"/>
      <c r="I703" s="275"/>
      <c r="J703" s="276"/>
      <c r="K703" s="277"/>
      <c r="L703" s="277"/>
      <c r="M703" s="277"/>
      <c r="N703" s="277"/>
      <c r="O703" s="277"/>
      <c r="P703" s="278"/>
      <c r="Q703" s="54">
        <v>23</v>
      </c>
      <c r="R703" s="47">
        <v>23</v>
      </c>
      <c r="S703" s="100"/>
      <c r="T703" s="101"/>
      <c r="U703" s="101"/>
      <c r="V703" s="103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E703" s="276"/>
      <c r="BF703" s="277"/>
      <c r="BG703" s="277"/>
      <c r="BH703" s="277"/>
      <c r="BI703" s="277"/>
      <c r="BJ703" s="277"/>
      <c r="BK703" s="278"/>
    </row>
    <row r="704" spans="1:63" ht="15.75" customHeight="1" x14ac:dyDescent="0.25">
      <c r="A704" s="565" t="s">
        <v>248</v>
      </c>
      <c r="B704" s="565"/>
      <c r="C704" s="565"/>
      <c r="D704" s="54">
        <v>5.5</v>
      </c>
      <c r="E704" s="47">
        <v>4.5</v>
      </c>
      <c r="F704" s="44"/>
      <c r="G704" s="38"/>
      <c r="H704" s="38"/>
      <c r="I704" s="270"/>
      <c r="J704" s="175"/>
      <c r="K704" s="176"/>
      <c r="L704" s="176"/>
      <c r="M704" s="176"/>
      <c r="N704" s="176"/>
      <c r="O704" s="176"/>
      <c r="P704" s="177"/>
      <c r="Q704" s="54">
        <v>11</v>
      </c>
      <c r="R704" s="47">
        <v>9</v>
      </c>
      <c r="S704" s="44"/>
      <c r="T704" s="38"/>
      <c r="U704" s="51"/>
      <c r="V704" s="51"/>
      <c r="W704" s="453"/>
      <c r="X704" s="93"/>
      <c r="Y704" s="94"/>
      <c r="Z704" s="38"/>
      <c r="AA704" s="38"/>
      <c r="AB704" s="38"/>
      <c r="AC704" s="51"/>
      <c r="AD704" s="51"/>
      <c r="AE704" s="38"/>
      <c r="AF704" s="38"/>
      <c r="AG704" s="51"/>
      <c r="AH704" s="51"/>
      <c r="AI704" s="38"/>
      <c r="AJ704" s="38"/>
      <c r="AK704" s="51"/>
      <c r="AL704" s="51"/>
      <c r="AM704" s="51"/>
      <c r="AN704" s="51"/>
      <c r="AO704" s="38"/>
      <c r="AP704" s="38"/>
      <c r="AQ704" s="38"/>
      <c r="AR704" s="51"/>
      <c r="AS704" s="51"/>
      <c r="AT704" s="38"/>
      <c r="AU704" s="38"/>
      <c r="AV704" s="51"/>
      <c r="AW704" s="51"/>
      <c r="AX704" s="38"/>
      <c r="AY704" s="38"/>
      <c r="AZ704" s="51"/>
      <c r="BA704" s="51"/>
      <c r="BB704" s="51"/>
      <c r="BC704" s="51"/>
      <c r="BE704" s="175"/>
      <c r="BF704" s="176"/>
      <c r="BG704" s="176"/>
      <c r="BH704" s="176"/>
      <c r="BI704" s="176"/>
      <c r="BJ704" s="176"/>
      <c r="BK704" s="177"/>
    </row>
    <row r="705" spans="1:63" ht="15.75" customHeight="1" x14ac:dyDescent="0.25">
      <c r="A705" s="536" t="s">
        <v>7</v>
      </c>
      <c r="B705" s="536"/>
      <c r="C705" s="536"/>
      <c r="D705" s="54">
        <v>0.9</v>
      </c>
      <c r="E705" s="47">
        <v>0.9</v>
      </c>
      <c r="F705" s="50"/>
      <c r="G705" s="51"/>
      <c r="H705" s="51"/>
      <c r="I705" s="213"/>
      <c r="J705" s="178"/>
      <c r="K705" s="179"/>
      <c r="L705" s="179"/>
      <c r="M705" s="179"/>
      <c r="N705" s="179"/>
      <c r="O705" s="179"/>
      <c r="P705" s="180"/>
      <c r="Q705" s="54">
        <v>1.8</v>
      </c>
      <c r="R705" s="47">
        <v>1.8</v>
      </c>
      <c r="S705" s="50"/>
      <c r="T705" s="51"/>
      <c r="U705" s="51"/>
      <c r="V705" s="4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E705" s="178"/>
      <c r="BF705" s="179"/>
      <c r="BG705" s="179"/>
      <c r="BH705" s="179"/>
      <c r="BI705" s="179"/>
      <c r="BJ705" s="179"/>
      <c r="BK705" s="180"/>
    </row>
    <row r="706" spans="1:63" ht="15.75" customHeight="1" x14ac:dyDescent="0.25">
      <c r="A706" s="560"/>
      <c r="B706" s="560"/>
      <c r="C706" s="560"/>
      <c r="D706" s="54"/>
      <c r="E706" s="47"/>
      <c r="F706" s="50">
        <v>0.28999999999999998</v>
      </c>
      <c r="G706" s="51">
        <v>0.9</v>
      </c>
      <c r="H706" s="51">
        <v>1.39</v>
      </c>
      <c r="I706" s="213">
        <v>19.850000000000001</v>
      </c>
      <c r="J706" s="178">
        <v>0.05</v>
      </c>
      <c r="K706" s="179">
        <v>0.47</v>
      </c>
      <c r="L706" s="179">
        <v>6.9</v>
      </c>
      <c r="M706" s="179">
        <v>6.74</v>
      </c>
      <c r="N706" s="179">
        <v>7.6</v>
      </c>
      <c r="O706" s="179">
        <v>2.4</v>
      </c>
      <c r="P706" s="180">
        <v>0.11</v>
      </c>
      <c r="Q706" s="54"/>
      <c r="R706" s="47"/>
      <c r="S706" s="50">
        <v>0.57999999999999996</v>
      </c>
      <c r="T706" s="51">
        <v>1.81</v>
      </c>
      <c r="U706" s="51">
        <v>2.77</v>
      </c>
      <c r="V706" s="52">
        <v>39.700000000000003</v>
      </c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E706" s="178">
        <v>0.1</v>
      </c>
      <c r="BF706" s="179">
        <v>0.93</v>
      </c>
      <c r="BG706" s="179">
        <v>13.8</v>
      </c>
      <c r="BH706" s="179">
        <v>13.48</v>
      </c>
      <c r="BI706" s="179">
        <v>15.19</v>
      </c>
      <c r="BJ706" s="179">
        <v>4.8</v>
      </c>
      <c r="BK706" s="180">
        <v>0.22</v>
      </c>
    </row>
    <row r="707" spans="1:63" s="1" customFormat="1" ht="15" customHeight="1" x14ac:dyDescent="0.25">
      <c r="A707" s="521" t="s">
        <v>163</v>
      </c>
      <c r="B707" s="522"/>
      <c r="C707" s="523"/>
      <c r="D707" s="17"/>
      <c r="E707" s="6">
        <v>120</v>
      </c>
      <c r="F707" s="9"/>
      <c r="G707" s="10"/>
      <c r="H707" s="10"/>
      <c r="I707" s="10"/>
      <c r="J707" s="9"/>
      <c r="K707" s="10"/>
      <c r="L707" s="10"/>
      <c r="M707" s="10"/>
      <c r="N707" s="10"/>
      <c r="O707" s="10"/>
      <c r="P707" s="214"/>
      <c r="Q707" s="24"/>
      <c r="R707" s="6">
        <v>150</v>
      </c>
      <c r="S707" s="9"/>
      <c r="T707" s="10"/>
      <c r="U707" s="10"/>
      <c r="V707" s="6"/>
      <c r="W707" s="521" t="s">
        <v>163</v>
      </c>
      <c r="X707" s="522"/>
      <c r="Y707" s="523"/>
      <c r="Z707" s="7"/>
      <c r="AA707" s="10">
        <v>120</v>
      </c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>
        <v>150</v>
      </c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E707" s="9"/>
      <c r="BF707" s="10"/>
      <c r="BG707" s="10"/>
      <c r="BH707" s="10"/>
      <c r="BI707" s="10"/>
      <c r="BJ707" s="10"/>
      <c r="BK707" s="214"/>
    </row>
    <row r="708" spans="1:63" s="28" customFormat="1" x14ac:dyDescent="0.25">
      <c r="A708" s="521" t="s">
        <v>164</v>
      </c>
      <c r="B708" s="522"/>
      <c r="C708" s="523"/>
      <c r="D708" s="17"/>
      <c r="E708" s="8"/>
      <c r="F708" s="3"/>
      <c r="G708" s="7"/>
      <c r="H708" s="7"/>
      <c r="I708" s="7"/>
      <c r="J708" s="3"/>
      <c r="K708" s="7"/>
      <c r="L708" s="7"/>
      <c r="M708" s="7"/>
      <c r="N708" s="7"/>
      <c r="O708" s="7"/>
      <c r="P708" s="266"/>
      <c r="Q708" s="17"/>
      <c r="R708" s="8"/>
      <c r="S708" s="3"/>
      <c r="T708" s="7"/>
      <c r="U708" s="7"/>
      <c r="V708" s="8"/>
      <c r="W708" s="521" t="s">
        <v>164</v>
      </c>
      <c r="X708" s="522"/>
      <c r="Y708" s="523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E708" s="3"/>
      <c r="BF708" s="7"/>
      <c r="BG708" s="7"/>
      <c r="BH708" s="7"/>
      <c r="BI708" s="7"/>
      <c r="BJ708" s="7"/>
      <c r="BK708" s="266"/>
    </row>
    <row r="709" spans="1:63" s="28" customFormat="1" x14ac:dyDescent="0.25">
      <c r="A709" s="524" t="s">
        <v>115</v>
      </c>
      <c r="B709" s="525"/>
      <c r="C709" s="526"/>
      <c r="D709" s="17">
        <v>42</v>
      </c>
      <c r="E709" s="8">
        <v>42</v>
      </c>
      <c r="F709" s="3"/>
      <c r="G709" s="7"/>
      <c r="H709" s="7"/>
      <c r="I709" s="7"/>
      <c r="J709" s="3"/>
      <c r="K709" s="7"/>
      <c r="L709" s="7"/>
      <c r="M709" s="7"/>
      <c r="N709" s="7"/>
      <c r="O709" s="7"/>
      <c r="P709" s="266"/>
      <c r="Q709" s="17">
        <v>52.5</v>
      </c>
      <c r="R709" s="8">
        <v>52.5</v>
      </c>
      <c r="S709" s="3"/>
      <c r="T709" s="7"/>
      <c r="U709" s="7"/>
      <c r="V709" s="8"/>
      <c r="W709" s="524" t="s">
        <v>115</v>
      </c>
      <c r="X709" s="525"/>
      <c r="Y709" s="526"/>
      <c r="Z709" s="7">
        <v>42</v>
      </c>
      <c r="AA709" s="7">
        <v>42</v>
      </c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>
        <v>52.5</v>
      </c>
      <c r="AP709" s="7">
        <v>52.5</v>
      </c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E709" s="3"/>
      <c r="BF709" s="7"/>
      <c r="BG709" s="7"/>
      <c r="BH709" s="7"/>
      <c r="BI709" s="7"/>
      <c r="BJ709" s="7"/>
      <c r="BK709" s="266"/>
    </row>
    <row r="710" spans="1:63" s="1" customFormat="1" x14ac:dyDescent="0.25">
      <c r="A710" s="543" t="s">
        <v>228</v>
      </c>
      <c r="B710" s="515"/>
      <c r="C710" s="516"/>
      <c r="D710" s="17">
        <v>4</v>
      </c>
      <c r="E710" s="6">
        <v>4</v>
      </c>
      <c r="F710" s="9"/>
      <c r="G710" s="10"/>
      <c r="H710" s="10"/>
      <c r="I710" s="10"/>
      <c r="J710" s="9"/>
      <c r="K710" s="10"/>
      <c r="L710" s="10"/>
      <c r="M710" s="10"/>
      <c r="N710" s="10"/>
      <c r="O710" s="10"/>
      <c r="P710" s="214"/>
      <c r="Q710" s="17">
        <v>5</v>
      </c>
      <c r="R710" s="6">
        <v>5</v>
      </c>
      <c r="S710" s="9"/>
      <c r="T710" s="10"/>
      <c r="U710" s="10"/>
      <c r="V710" s="18"/>
      <c r="W710" s="543" t="s">
        <v>132</v>
      </c>
      <c r="X710" s="515"/>
      <c r="Y710" s="516"/>
      <c r="Z710" s="7">
        <v>4</v>
      </c>
      <c r="AA710" s="10">
        <v>4</v>
      </c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7">
        <v>5</v>
      </c>
      <c r="AP710" s="10">
        <v>5</v>
      </c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E710" s="9"/>
      <c r="BF710" s="10"/>
      <c r="BG710" s="10"/>
      <c r="BH710" s="10"/>
      <c r="BI710" s="10"/>
      <c r="BJ710" s="10"/>
      <c r="BK710" s="214"/>
    </row>
    <row r="711" spans="1:63" s="1" customFormat="1" x14ac:dyDescent="0.25">
      <c r="A711" s="521"/>
      <c r="B711" s="522"/>
      <c r="C711" s="523"/>
      <c r="D711" s="24"/>
      <c r="E711" s="6"/>
      <c r="F711" s="9">
        <v>4.54</v>
      </c>
      <c r="G711" s="10">
        <v>3.48</v>
      </c>
      <c r="H711" s="10">
        <v>21.8</v>
      </c>
      <c r="I711" s="10">
        <v>156.80000000000001</v>
      </c>
      <c r="J711" s="9">
        <v>0.04</v>
      </c>
      <c r="K711" s="10"/>
      <c r="L711" s="10">
        <v>20</v>
      </c>
      <c r="M711" s="10">
        <v>4</v>
      </c>
      <c r="N711" s="10">
        <v>37.96</v>
      </c>
      <c r="O711" s="10">
        <v>18</v>
      </c>
      <c r="P711" s="214">
        <v>1.08</v>
      </c>
      <c r="Q711" s="24"/>
      <c r="R711" s="6"/>
      <c r="S711" s="9">
        <v>5.68</v>
      </c>
      <c r="T711" s="10">
        <v>4.3600000000000003</v>
      </c>
      <c r="U711" s="10">
        <v>27.25</v>
      </c>
      <c r="V711" s="6">
        <v>191</v>
      </c>
      <c r="W711" s="521"/>
      <c r="X711" s="522"/>
      <c r="Y711" s="523"/>
      <c r="Z711" s="10"/>
      <c r="AA711" s="10"/>
      <c r="AB711" s="10">
        <v>0.3</v>
      </c>
      <c r="AC711" s="10">
        <v>31.2</v>
      </c>
      <c r="AD711" s="10">
        <v>5</v>
      </c>
      <c r="AE711" s="10">
        <v>21.8</v>
      </c>
      <c r="AF711" s="10">
        <v>38.200000000000003</v>
      </c>
      <c r="AG711" s="10">
        <v>1.1399999999999999</v>
      </c>
      <c r="AH711" s="10">
        <v>20</v>
      </c>
      <c r="AI711" s="10">
        <v>15</v>
      </c>
      <c r="AJ711" s="10">
        <v>1</v>
      </c>
      <c r="AK711" s="10">
        <v>0.06</v>
      </c>
      <c r="AL711" s="10">
        <v>0.03</v>
      </c>
      <c r="AM711" s="10">
        <v>0.8</v>
      </c>
      <c r="AN711" s="10"/>
      <c r="AO711" s="10"/>
      <c r="AP711" s="10"/>
      <c r="AQ711" s="10">
        <v>0.4</v>
      </c>
      <c r="AR711" s="10">
        <v>41.3</v>
      </c>
      <c r="AS711" s="10">
        <v>6.4</v>
      </c>
      <c r="AT711" s="10">
        <v>29</v>
      </c>
      <c r="AU711" s="10">
        <v>50.6</v>
      </c>
      <c r="AV711" s="10">
        <v>1.52</v>
      </c>
      <c r="AW711" s="10">
        <v>20</v>
      </c>
      <c r="AX711" s="10">
        <v>15</v>
      </c>
      <c r="AY711" s="10">
        <v>1.31</v>
      </c>
      <c r="AZ711" s="10">
        <v>0.08</v>
      </c>
      <c r="BA711" s="10">
        <v>0.03</v>
      </c>
      <c r="BB711" s="10">
        <v>1.07</v>
      </c>
      <c r="BC711" s="10"/>
      <c r="BE711" s="9">
        <v>0.06</v>
      </c>
      <c r="BF711" s="10"/>
      <c r="BG711" s="10">
        <v>20</v>
      </c>
      <c r="BH711" s="10">
        <v>5</v>
      </c>
      <c r="BI711" s="10">
        <v>38.200000000000003</v>
      </c>
      <c r="BJ711" s="10">
        <v>21.8</v>
      </c>
      <c r="BK711" s="214">
        <v>1.1399999999999999</v>
      </c>
    </row>
    <row r="712" spans="1:63" ht="18.75" customHeight="1" x14ac:dyDescent="0.25">
      <c r="A712" s="521" t="s">
        <v>121</v>
      </c>
      <c r="B712" s="522"/>
      <c r="C712" s="523"/>
      <c r="D712" s="17"/>
      <c r="E712" s="6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1"/>
      <c r="Y712" s="201"/>
      <c r="Z712" s="200"/>
      <c r="AA712" s="200"/>
      <c r="AB712" s="200"/>
      <c r="AC712" s="200"/>
      <c r="AD712" s="498" t="s">
        <v>121</v>
      </c>
      <c r="AE712" s="498"/>
      <c r="AF712" s="498"/>
      <c r="AG712" s="200"/>
      <c r="AH712" s="201"/>
      <c r="AI712" s="200"/>
      <c r="AJ712" s="200"/>
      <c r="AK712" s="200"/>
      <c r="AL712" s="200"/>
      <c r="AM712" s="200"/>
      <c r="AN712" s="200"/>
      <c r="AO712" s="200"/>
      <c r="AP712" s="200"/>
      <c r="AQ712" s="200"/>
      <c r="AR712" s="200"/>
      <c r="AS712" s="200"/>
      <c r="AT712" s="200"/>
      <c r="AU712" s="200"/>
      <c r="AV712" s="201"/>
      <c r="AW712" s="201"/>
      <c r="AX712" s="200"/>
      <c r="AY712" s="200"/>
      <c r="AZ712" s="200"/>
      <c r="BA712" s="200"/>
      <c r="BB712" s="200"/>
      <c r="BC712" s="200"/>
      <c r="BD712" s="200"/>
      <c r="BE712" s="200"/>
      <c r="BF712" s="200"/>
      <c r="BG712" s="200"/>
      <c r="BH712" s="200"/>
      <c r="BI712" s="200"/>
      <c r="BJ712" s="200"/>
      <c r="BK712" s="200"/>
    </row>
    <row r="713" spans="1:63" ht="18.75" customHeight="1" x14ac:dyDescent="0.25">
      <c r="A713" s="521" t="s">
        <v>144</v>
      </c>
      <c r="B713" s="522"/>
      <c r="C713" s="523"/>
      <c r="D713" s="17"/>
      <c r="E713" s="6">
        <v>150</v>
      </c>
      <c r="F713" s="3"/>
      <c r="G713" s="7"/>
      <c r="H713" s="7"/>
      <c r="I713" s="20"/>
      <c r="J713" s="200"/>
      <c r="K713" s="200"/>
      <c r="L713" s="200"/>
      <c r="M713" s="200"/>
      <c r="N713" s="200"/>
      <c r="O713" s="200"/>
      <c r="P713" s="200"/>
      <c r="Q713" s="24"/>
      <c r="R713" s="6">
        <v>180</v>
      </c>
      <c r="S713" s="3"/>
      <c r="T713" s="7"/>
      <c r="U713" s="16"/>
      <c r="V713" s="12"/>
      <c r="W713" s="504" t="s">
        <v>144</v>
      </c>
      <c r="X713" s="510"/>
      <c r="Y713" s="511"/>
      <c r="Z713" s="38"/>
      <c r="AA713" s="51">
        <v>150</v>
      </c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51"/>
      <c r="AP713" s="51">
        <v>180</v>
      </c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E713" s="175"/>
      <c r="BF713" s="176"/>
      <c r="BG713" s="176"/>
      <c r="BH713" s="176"/>
      <c r="BI713" s="176"/>
      <c r="BJ713" s="176"/>
      <c r="BK713" s="177"/>
    </row>
    <row r="714" spans="1:63" ht="18.75" customHeight="1" x14ac:dyDescent="0.25">
      <c r="A714" s="543" t="s">
        <v>22</v>
      </c>
      <c r="B714" s="515"/>
      <c r="C714" s="516"/>
      <c r="D714" s="17">
        <v>15</v>
      </c>
      <c r="E714" s="8">
        <v>15</v>
      </c>
      <c r="F714" s="3"/>
      <c r="G714" s="7"/>
      <c r="H714" s="7"/>
      <c r="I714" s="20"/>
      <c r="J714" s="200"/>
      <c r="K714" s="200"/>
      <c r="L714" s="200"/>
      <c r="M714" s="200"/>
      <c r="N714" s="200"/>
      <c r="O714" s="200"/>
      <c r="P714" s="200"/>
      <c r="Q714" s="17">
        <v>18</v>
      </c>
      <c r="R714" s="8">
        <v>18</v>
      </c>
      <c r="S714" s="3"/>
      <c r="T714" s="7"/>
      <c r="U714" s="10"/>
      <c r="V714" s="6"/>
      <c r="W714" s="512" t="s">
        <v>22</v>
      </c>
      <c r="X714" s="499"/>
      <c r="Y714" s="513"/>
      <c r="Z714" s="38">
        <v>15</v>
      </c>
      <c r="AA714" s="38">
        <v>15</v>
      </c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>
        <v>18</v>
      </c>
      <c r="AP714" s="38">
        <v>18</v>
      </c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E714" s="175"/>
      <c r="BF714" s="176"/>
      <c r="BG714" s="176"/>
      <c r="BH714" s="176"/>
      <c r="BI714" s="176"/>
      <c r="BJ714" s="176"/>
      <c r="BK714" s="177"/>
    </row>
    <row r="715" spans="1:63" ht="18.75" customHeight="1" x14ac:dyDescent="0.25">
      <c r="A715" s="543" t="s">
        <v>6</v>
      </c>
      <c r="B715" s="515"/>
      <c r="C715" s="516"/>
      <c r="D715" s="17">
        <v>12</v>
      </c>
      <c r="E715" s="8">
        <v>12</v>
      </c>
      <c r="F715" s="3"/>
      <c r="G715" s="7"/>
      <c r="H715" s="7"/>
      <c r="I715" s="20"/>
      <c r="J715" s="200"/>
      <c r="K715" s="200"/>
      <c r="L715" s="200"/>
      <c r="M715" s="200"/>
      <c r="N715" s="200"/>
      <c r="O715" s="200"/>
      <c r="P715" s="200"/>
      <c r="Q715" s="17">
        <v>15</v>
      </c>
      <c r="R715" s="8">
        <v>15</v>
      </c>
      <c r="S715" s="3"/>
      <c r="T715" s="7"/>
      <c r="U715" s="10"/>
      <c r="V715" s="6"/>
      <c r="W715" s="512" t="s">
        <v>22</v>
      </c>
      <c r="X715" s="499"/>
      <c r="Y715" s="513"/>
      <c r="Z715" s="38">
        <v>15</v>
      </c>
      <c r="AA715" s="38">
        <v>15</v>
      </c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>
        <v>18</v>
      </c>
      <c r="AP715" s="38">
        <v>18</v>
      </c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E715" s="175"/>
      <c r="BF715" s="176"/>
      <c r="BG715" s="176"/>
      <c r="BH715" s="176"/>
      <c r="BI715" s="176"/>
      <c r="BJ715" s="176"/>
      <c r="BK715" s="177"/>
    </row>
    <row r="716" spans="1:63" ht="18.75" customHeight="1" x14ac:dyDescent="0.25">
      <c r="A716" s="543"/>
      <c r="B716" s="515"/>
      <c r="C716" s="516"/>
      <c r="D716" s="17"/>
      <c r="E716" s="8"/>
      <c r="F716" s="9">
        <v>0.33</v>
      </c>
      <c r="G716" s="10">
        <v>0.02</v>
      </c>
      <c r="H716" s="10">
        <v>20.83</v>
      </c>
      <c r="I716" s="18">
        <v>85</v>
      </c>
      <c r="J716" s="201">
        <v>0.01</v>
      </c>
      <c r="K716" s="201">
        <v>19</v>
      </c>
      <c r="L716" s="201"/>
      <c r="M716" s="201">
        <v>14.39</v>
      </c>
      <c r="N716" s="201">
        <v>7.4</v>
      </c>
      <c r="O716" s="201">
        <v>6.98</v>
      </c>
      <c r="P716" s="201">
        <v>0.34</v>
      </c>
      <c r="Q716" s="24"/>
      <c r="R716" s="6"/>
      <c r="S716" s="9">
        <v>0.4</v>
      </c>
      <c r="T716" s="10">
        <v>0.02</v>
      </c>
      <c r="U716" s="10">
        <v>24.99</v>
      </c>
      <c r="V716" s="6">
        <v>102</v>
      </c>
      <c r="W716" s="512" t="s">
        <v>6</v>
      </c>
      <c r="X716" s="499"/>
      <c r="Y716" s="513"/>
      <c r="Z716" s="38">
        <v>12</v>
      </c>
      <c r="AA716" s="38">
        <v>12</v>
      </c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>
        <v>15</v>
      </c>
      <c r="AP716" s="38">
        <v>15</v>
      </c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E716" s="178">
        <v>0.05</v>
      </c>
      <c r="BF716" s="179">
        <v>21</v>
      </c>
      <c r="BG716" s="179"/>
      <c r="BH716" s="179">
        <v>16.8</v>
      </c>
      <c r="BI716" s="179">
        <v>9.6</v>
      </c>
      <c r="BJ716" s="179">
        <v>7.85</v>
      </c>
      <c r="BK716" s="180">
        <v>0.56999999999999995</v>
      </c>
    </row>
    <row r="717" spans="1:63" ht="15.75" customHeight="1" x14ac:dyDescent="0.25">
      <c r="A717" s="504" t="s">
        <v>10</v>
      </c>
      <c r="B717" s="504"/>
      <c r="C717" s="504"/>
      <c r="D717" s="54">
        <v>25</v>
      </c>
      <c r="E717" s="49">
        <v>25</v>
      </c>
      <c r="F717" s="50">
        <v>1.98</v>
      </c>
      <c r="G717" s="51">
        <v>0.25</v>
      </c>
      <c r="H717" s="51">
        <v>12.08</v>
      </c>
      <c r="I717" s="213">
        <v>58.3</v>
      </c>
      <c r="J717" s="178">
        <v>4.4999999999999998E-2</v>
      </c>
      <c r="K717" s="179"/>
      <c r="L717" s="179"/>
      <c r="M717" s="179">
        <v>10</v>
      </c>
      <c r="N717" s="179">
        <v>46.8</v>
      </c>
      <c r="O717" s="179">
        <v>13.2</v>
      </c>
      <c r="P717" s="180">
        <v>1.07</v>
      </c>
      <c r="Q717" s="54">
        <v>30</v>
      </c>
      <c r="R717" s="49">
        <v>30</v>
      </c>
      <c r="S717" s="50">
        <v>2.37</v>
      </c>
      <c r="T717" s="51">
        <v>0.3</v>
      </c>
      <c r="U717" s="51">
        <v>14.49</v>
      </c>
      <c r="V717" s="49">
        <v>70</v>
      </c>
      <c r="W717" s="511" t="s">
        <v>10</v>
      </c>
      <c r="X717" s="511"/>
      <c r="Y717" s="511"/>
      <c r="Z717" s="38">
        <v>30</v>
      </c>
      <c r="AA717" s="51">
        <v>30</v>
      </c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38">
        <v>40</v>
      </c>
      <c r="AP717" s="51">
        <v>40</v>
      </c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E717" s="178">
        <v>5.3999999999999999E-2</v>
      </c>
      <c r="BF717" s="179"/>
      <c r="BG717" s="179"/>
      <c r="BH717" s="179">
        <v>10.5</v>
      </c>
      <c r="BI717" s="179">
        <v>47.4</v>
      </c>
      <c r="BJ717" s="179">
        <v>14.1</v>
      </c>
      <c r="BK717" s="180">
        <v>1.17</v>
      </c>
    </row>
    <row r="718" spans="1:63" ht="15.75" customHeight="1" x14ac:dyDescent="0.25">
      <c r="A718" s="504" t="s">
        <v>23</v>
      </c>
      <c r="B718" s="504"/>
      <c r="C718" s="504"/>
      <c r="D718" s="200">
        <v>30</v>
      </c>
      <c r="E718" s="201">
        <v>30</v>
      </c>
      <c r="F718" s="201">
        <v>2.64</v>
      </c>
      <c r="G718" s="201">
        <v>0.48</v>
      </c>
      <c r="H718" s="201">
        <v>13.36</v>
      </c>
      <c r="I718" s="201">
        <v>70</v>
      </c>
      <c r="J718" s="201">
        <v>5.3999999999999999E-2</v>
      </c>
      <c r="K718" s="201"/>
      <c r="L718" s="201"/>
      <c r="M718" s="201">
        <v>10.5</v>
      </c>
      <c r="N718" s="201">
        <v>47.4</v>
      </c>
      <c r="O718" s="201">
        <v>14.1</v>
      </c>
      <c r="P718" s="201">
        <v>1.17</v>
      </c>
      <c r="Q718" s="200">
        <v>40</v>
      </c>
      <c r="R718" s="201">
        <v>40</v>
      </c>
      <c r="S718" s="201">
        <v>2.98</v>
      </c>
      <c r="T718" s="201">
        <v>0.6</v>
      </c>
      <c r="U718" s="201">
        <v>15.2</v>
      </c>
      <c r="V718" s="201">
        <v>85</v>
      </c>
      <c r="W718" s="544" t="s">
        <v>23</v>
      </c>
      <c r="X718" s="545"/>
      <c r="Y718" s="546"/>
      <c r="Z718" s="200">
        <v>25</v>
      </c>
      <c r="AA718" s="201">
        <v>25</v>
      </c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0">
        <v>30</v>
      </c>
      <c r="AP718" s="201">
        <v>30</v>
      </c>
      <c r="AQ718" s="201"/>
      <c r="AR718" s="201"/>
      <c r="AS718" s="201"/>
      <c r="AT718" s="201"/>
      <c r="AU718" s="201"/>
      <c r="AV718" s="201"/>
      <c r="AW718" s="201"/>
      <c r="AX718" s="201"/>
      <c r="AY718" s="201"/>
      <c r="AZ718" s="201"/>
      <c r="BA718" s="201"/>
      <c r="BB718" s="201"/>
      <c r="BC718" s="201"/>
      <c r="BD718" s="457"/>
      <c r="BE718" s="201">
        <v>0.06</v>
      </c>
      <c r="BF718" s="201"/>
      <c r="BG718" s="201"/>
      <c r="BH718" s="201">
        <v>12.8</v>
      </c>
      <c r="BI718" s="201">
        <v>47.4</v>
      </c>
      <c r="BJ718" s="201">
        <v>14.1</v>
      </c>
      <c r="BK718" s="201">
        <v>1.17</v>
      </c>
    </row>
    <row r="719" spans="1:63" s="77" customFormat="1" ht="15.75" customHeight="1" x14ac:dyDescent="0.25">
      <c r="A719" s="517" t="s">
        <v>187</v>
      </c>
      <c r="B719" s="517"/>
      <c r="C719" s="517"/>
      <c r="D719" s="61"/>
      <c r="E719" s="62">
        <f>SUM(E682+E692+E699+E707+E713+E717+E718)</f>
        <v>555</v>
      </c>
      <c r="F719" s="117">
        <f>SUM(F690:F718)</f>
        <v>23.049999999999997</v>
      </c>
      <c r="G719" s="117">
        <f t="shared" ref="G719:P719" si="117">SUM(G690:G718)</f>
        <v>9.58</v>
      </c>
      <c r="H719" s="117">
        <f t="shared" si="117"/>
        <v>89.72</v>
      </c>
      <c r="I719" s="117">
        <f t="shared" si="117"/>
        <v>573.79999999999995</v>
      </c>
      <c r="J719" s="117">
        <f t="shared" si="117"/>
        <v>1.109</v>
      </c>
      <c r="K719" s="117">
        <f t="shared" si="117"/>
        <v>26.07</v>
      </c>
      <c r="L719" s="117">
        <f t="shared" si="117"/>
        <v>68.5</v>
      </c>
      <c r="M719" s="117">
        <f t="shared" si="117"/>
        <v>92.59</v>
      </c>
      <c r="N719" s="117">
        <f t="shared" si="117"/>
        <v>296.91999999999996</v>
      </c>
      <c r="O719" s="117">
        <f t="shared" si="117"/>
        <v>91.22999999999999</v>
      </c>
      <c r="P719" s="117">
        <f t="shared" si="117"/>
        <v>5.6400000000000006</v>
      </c>
      <c r="Q719" s="187"/>
      <c r="R719" s="62">
        <f>SUM(R682+R692+R699+R707+R713+R717+R718)</f>
        <v>770</v>
      </c>
      <c r="S719" s="117">
        <f t="shared" ref="S719:BK719" si="118">SUM(S690:S718)</f>
        <v>30.33</v>
      </c>
      <c r="T719" s="117">
        <f t="shared" si="118"/>
        <v>13.81</v>
      </c>
      <c r="U719" s="117">
        <f t="shared" si="118"/>
        <v>115.3</v>
      </c>
      <c r="V719" s="117">
        <f t="shared" si="118"/>
        <v>753.58999999999992</v>
      </c>
      <c r="W719" s="117">
        <f t="shared" si="118"/>
        <v>0</v>
      </c>
      <c r="X719" s="117">
        <f t="shared" si="118"/>
        <v>0</v>
      </c>
      <c r="Y719" s="117">
        <f t="shared" si="118"/>
        <v>0</v>
      </c>
      <c r="Z719" s="117">
        <f t="shared" si="118"/>
        <v>283.5</v>
      </c>
      <c r="AA719" s="117">
        <f t="shared" si="118"/>
        <v>552.29999999999995</v>
      </c>
      <c r="AB719" s="117">
        <f t="shared" si="118"/>
        <v>135.89000000000001</v>
      </c>
      <c r="AC719" s="117">
        <f t="shared" si="118"/>
        <v>548.8900000000001</v>
      </c>
      <c r="AD719" s="117">
        <f t="shared" si="118"/>
        <v>46.25</v>
      </c>
      <c r="AE719" s="117">
        <f t="shared" si="118"/>
        <v>53.75</v>
      </c>
      <c r="AF719" s="117">
        <f t="shared" si="118"/>
        <v>110.14</v>
      </c>
      <c r="AG719" s="117">
        <f t="shared" si="118"/>
        <v>2.5049999999999999</v>
      </c>
      <c r="AH719" s="117">
        <f t="shared" si="118"/>
        <v>20</v>
      </c>
      <c r="AI719" s="117">
        <f t="shared" si="118"/>
        <v>1561.05</v>
      </c>
      <c r="AJ719" s="117">
        <f t="shared" si="118"/>
        <v>3.27</v>
      </c>
      <c r="AK719" s="117">
        <f t="shared" si="118"/>
        <v>0.1555</v>
      </c>
      <c r="AL719" s="117">
        <f t="shared" si="118"/>
        <v>9.1999999999999998E-2</v>
      </c>
      <c r="AM719" s="117">
        <f t="shared" si="118"/>
        <v>1.859</v>
      </c>
      <c r="AN719" s="117">
        <f t="shared" si="118"/>
        <v>11.122</v>
      </c>
      <c r="AO719" s="117">
        <f t="shared" si="118"/>
        <v>411</v>
      </c>
      <c r="AP719" s="117">
        <f t="shared" si="118"/>
        <v>739</v>
      </c>
      <c r="AQ719" s="117">
        <f t="shared" si="118"/>
        <v>226.32000000000002</v>
      </c>
      <c r="AR719" s="117">
        <f t="shared" si="118"/>
        <v>904.11999999999989</v>
      </c>
      <c r="AS719" s="117">
        <f t="shared" si="118"/>
        <v>75.25</v>
      </c>
      <c r="AT719" s="117">
        <f t="shared" si="118"/>
        <v>82.25</v>
      </c>
      <c r="AU719" s="117">
        <f t="shared" si="118"/>
        <v>170.25</v>
      </c>
      <c r="AV719" s="117">
        <f t="shared" si="118"/>
        <v>3.79</v>
      </c>
      <c r="AW719" s="117">
        <f t="shared" si="118"/>
        <v>20</v>
      </c>
      <c r="AX719" s="117">
        <f t="shared" si="118"/>
        <v>2591.75</v>
      </c>
      <c r="AY719" s="117">
        <f t="shared" si="118"/>
        <v>5.1150000000000002</v>
      </c>
      <c r="AZ719" s="117">
        <f t="shared" si="118"/>
        <v>0.24249999999999999</v>
      </c>
      <c r="BA719" s="117">
        <f t="shared" si="118"/>
        <v>0.13450000000000001</v>
      </c>
      <c r="BB719" s="117">
        <f t="shared" si="118"/>
        <v>2.8319999999999999</v>
      </c>
      <c r="BC719" s="117">
        <f t="shared" si="118"/>
        <v>18.53</v>
      </c>
      <c r="BD719" s="117">
        <f t="shared" si="118"/>
        <v>0</v>
      </c>
      <c r="BE719" s="117">
        <f t="shared" si="118"/>
        <v>0.49399999999999999</v>
      </c>
      <c r="BF719" s="117">
        <f t="shared" si="118"/>
        <v>29.2</v>
      </c>
      <c r="BG719" s="117">
        <f t="shared" si="118"/>
        <v>89.8</v>
      </c>
      <c r="BH719" s="117">
        <f t="shared" si="118"/>
        <v>115.06</v>
      </c>
      <c r="BI719" s="117">
        <f t="shared" si="118"/>
        <v>342.21</v>
      </c>
      <c r="BJ719" s="117">
        <f t="shared" si="118"/>
        <v>105.22999999999998</v>
      </c>
      <c r="BK719" s="117">
        <f t="shared" si="118"/>
        <v>6.62</v>
      </c>
    </row>
    <row r="720" spans="1:63" ht="12.75" hidden="1" customHeight="1" x14ac:dyDescent="0.3">
      <c r="A720" s="512"/>
      <c r="B720" s="512"/>
      <c r="C720" s="512"/>
      <c r="D720" s="54"/>
      <c r="E720" s="47"/>
      <c r="F720" s="56"/>
      <c r="G720" s="57"/>
      <c r="H720" s="57"/>
      <c r="I720" s="58"/>
      <c r="J720" s="202"/>
      <c r="K720" s="202"/>
      <c r="L720" s="202"/>
      <c r="M720" s="202"/>
      <c r="N720" s="202"/>
      <c r="O720" s="202"/>
      <c r="P720" s="202"/>
      <c r="Q720" s="88"/>
      <c r="R720" s="87"/>
      <c r="S720" s="56"/>
      <c r="T720" s="58"/>
      <c r="U720" s="104"/>
      <c r="V720" s="105"/>
      <c r="W720" s="513"/>
      <c r="X720" s="513"/>
      <c r="Y720" s="513"/>
      <c r="Z720" s="38"/>
      <c r="AA720" s="38"/>
      <c r="AB720" s="57"/>
      <c r="AC720" s="51"/>
      <c r="AD720" s="51"/>
      <c r="AE720" s="57"/>
      <c r="AF720" s="57"/>
      <c r="AG720" s="51"/>
      <c r="AH720" s="51"/>
      <c r="AI720" s="57"/>
      <c r="AJ720" s="57"/>
      <c r="AK720" s="51"/>
      <c r="AL720" s="51"/>
      <c r="AM720" s="51"/>
      <c r="AN720" s="51"/>
      <c r="AO720" s="89"/>
      <c r="AP720" s="89"/>
      <c r="AQ720" s="57"/>
      <c r="AR720" s="51"/>
      <c r="AS720" s="51"/>
      <c r="AT720" s="57"/>
      <c r="AU720" s="57"/>
      <c r="AV720" s="51"/>
      <c r="AW720" s="51"/>
      <c r="AX720" s="57"/>
      <c r="AY720" s="57"/>
      <c r="AZ720" s="51"/>
      <c r="BA720" s="51"/>
      <c r="BB720" s="51"/>
      <c r="BC720" s="51"/>
      <c r="BE720" s="202"/>
      <c r="BF720" s="202"/>
      <c r="BG720" s="202"/>
      <c r="BH720" s="202"/>
      <c r="BI720" s="202"/>
      <c r="BJ720" s="202"/>
      <c r="BK720" s="202"/>
    </row>
    <row r="721" spans="1:63" ht="15.75" customHeight="1" x14ac:dyDescent="0.25">
      <c r="A721" s="644" t="s">
        <v>24</v>
      </c>
      <c r="B721" s="644"/>
      <c r="C721" s="644"/>
      <c r="D721" s="54"/>
      <c r="E721" s="47"/>
      <c r="F721" s="44"/>
      <c r="G721" s="38"/>
      <c r="H721" s="38"/>
      <c r="I721" s="45"/>
      <c r="J721" s="200"/>
      <c r="K721" s="200"/>
      <c r="L721" s="200"/>
      <c r="M721" s="200"/>
      <c r="N721" s="200"/>
      <c r="O721" s="200"/>
      <c r="P721" s="200"/>
      <c r="Q721" s="44"/>
      <c r="R721" s="47"/>
      <c r="S721" s="44"/>
      <c r="T721" s="51"/>
      <c r="U721" s="104"/>
      <c r="V721" s="105"/>
      <c r="W721" s="511" t="s">
        <v>24</v>
      </c>
      <c r="X721" s="511"/>
      <c r="Y721" s="511"/>
      <c r="Z721" s="38"/>
      <c r="AA721" s="38"/>
      <c r="AB721" s="51"/>
      <c r="AC721" s="51"/>
      <c r="AD721" s="51"/>
      <c r="AE721" s="38"/>
      <c r="AF721" s="51"/>
      <c r="AG721" s="51"/>
      <c r="AH721" s="51"/>
      <c r="AI721" s="38"/>
      <c r="AJ721" s="51"/>
      <c r="AK721" s="51"/>
      <c r="AL721" s="51"/>
      <c r="AM721" s="51"/>
      <c r="AN721" s="51"/>
      <c r="AO721" s="38"/>
      <c r="AP721" s="38"/>
      <c r="AQ721" s="51"/>
      <c r="AR721" s="51"/>
      <c r="AS721" s="51"/>
      <c r="AT721" s="38"/>
      <c r="AU721" s="51"/>
      <c r="AV721" s="51"/>
      <c r="AW721" s="51"/>
      <c r="AX721" s="38"/>
      <c r="AY721" s="51"/>
      <c r="AZ721" s="51"/>
      <c r="BA721" s="51"/>
      <c r="BB721" s="51"/>
      <c r="BC721" s="51"/>
      <c r="BE721" s="200"/>
      <c r="BF721" s="200"/>
      <c r="BG721" s="200"/>
      <c r="BH721" s="200"/>
      <c r="BI721" s="200"/>
      <c r="BJ721" s="200"/>
      <c r="BK721" s="200"/>
    </row>
    <row r="722" spans="1:63" ht="15.75" customHeight="1" x14ac:dyDescent="0.25">
      <c r="A722" s="506" t="s">
        <v>223</v>
      </c>
      <c r="B722" s="506"/>
      <c r="C722" s="506"/>
      <c r="D722" s="54"/>
      <c r="E722" s="47"/>
      <c r="F722" s="44"/>
      <c r="G722" s="38"/>
      <c r="H722" s="38"/>
      <c r="I722" s="45"/>
      <c r="J722" s="200"/>
      <c r="K722" s="200"/>
      <c r="L722" s="200"/>
      <c r="M722" s="200"/>
      <c r="N722" s="200"/>
      <c r="O722" s="200"/>
      <c r="P722" s="200"/>
      <c r="Q722" s="44"/>
      <c r="R722" s="47"/>
      <c r="S722" s="44"/>
      <c r="T722" s="38"/>
      <c r="U722" s="38"/>
      <c r="V722" s="47"/>
      <c r="W722" s="513" t="s">
        <v>22</v>
      </c>
      <c r="X722" s="513"/>
      <c r="Y722" s="513"/>
      <c r="Z722" s="38">
        <v>15</v>
      </c>
      <c r="AA722" s="38">
        <v>15</v>
      </c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>
        <v>18</v>
      </c>
      <c r="AP722" s="38">
        <v>18</v>
      </c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E722" s="200"/>
      <c r="BF722" s="200"/>
      <c r="BG722" s="200"/>
      <c r="BH722" s="200"/>
      <c r="BI722" s="200"/>
      <c r="BJ722" s="200"/>
      <c r="BK722" s="200"/>
    </row>
    <row r="723" spans="1:63" ht="15.75" customHeight="1" x14ac:dyDescent="0.25">
      <c r="A723" s="506" t="s">
        <v>233</v>
      </c>
      <c r="B723" s="506"/>
      <c r="C723" s="506"/>
      <c r="D723" s="54"/>
      <c r="E723" s="49">
        <v>60</v>
      </c>
      <c r="F723" s="44"/>
      <c r="G723" s="38"/>
      <c r="H723" s="38"/>
      <c r="I723" s="45"/>
      <c r="J723" s="200"/>
      <c r="K723" s="200"/>
      <c r="L723" s="200"/>
      <c r="M723" s="200"/>
      <c r="N723" s="200"/>
      <c r="O723" s="200"/>
      <c r="P723" s="200"/>
      <c r="Q723" s="44"/>
      <c r="R723" s="49">
        <v>60</v>
      </c>
      <c r="S723" s="44"/>
      <c r="T723" s="38"/>
      <c r="U723" s="38"/>
      <c r="V723" s="47"/>
      <c r="W723" s="513" t="s">
        <v>6</v>
      </c>
      <c r="X723" s="513"/>
      <c r="Y723" s="513"/>
      <c r="Z723" s="38">
        <v>12</v>
      </c>
      <c r="AA723" s="38">
        <v>12</v>
      </c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>
        <v>15</v>
      </c>
      <c r="AP723" s="38">
        <v>15</v>
      </c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E723" s="200"/>
      <c r="BF723" s="200"/>
      <c r="BG723" s="200"/>
      <c r="BH723" s="200"/>
      <c r="BI723" s="200"/>
      <c r="BJ723" s="200"/>
      <c r="BK723" s="200"/>
    </row>
    <row r="724" spans="1:63" ht="15.75" customHeight="1" x14ac:dyDescent="0.25">
      <c r="A724" s="527" t="s">
        <v>224</v>
      </c>
      <c r="B724" s="527"/>
      <c r="C724" s="527"/>
      <c r="D724" s="54"/>
      <c r="E724" s="47"/>
      <c r="F724" s="44"/>
      <c r="G724" s="38"/>
      <c r="H724" s="38"/>
      <c r="I724" s="45"/>
      <c r="J724" s="200"/>
      <c r="K724" s="200"/>
      <c r="L724" s="200"/>
      <c r="M724" s="200"/>
      <c r="N724" s="200"/>
      <c r="O724" s="200"/>
      <c r="P724" s="200"/>
      <c r="Q724" s="44"/>
      <c r="R724" s="47"/>
      <c r="S724" s="44"/>
      <c r="T724" s="38"/>
      <c r="U724" s="38"/>
      <c r="V724" s="47"/>
      <c r="W724" s="513"/>
      <c r="X724" s="513"/>
      <c r="Y724" s="513"/>
      <c r="Z724" s="38"/>
      <c r="AA724" s="38"/>
      <c r="AB724" s="51">
        <v>1.9</v>
      </c>
      <c r="AC724" s="51">
        <v>87.4</v>
      </c>
      <c r="AD724" s="51">
        <v>23.9</v>
      </c>
      <c r="AE724" s="51">
        <v>4.5</v>
      </c>
      <c r="AF724" s="51">
        <v>11.6</v>
      </c>
      <c r="AG724" s="51">
        <v>0.94</v>
      </c>
      <c r="AH724" s="51"/>
      <c r="AI724" s="51">
        <v>2</v>
      </c>
      <c r="AJ724" s="51">
        <v>0.15</v>
      </c>
      <c r="AK724" s="51">
        <v>2E-3</v>
      </c>
      <c r="AL724" s="51">
        <v>5.0000000000000001E-3</v>
      </c>
      <c r="AM724" s="51">
        <v>0.108</v>
      </c>
      <c r="AN724" s="51">
        <v>0.3</v>
      </c>
      <c r="AO724" s="51"/>
      <c r="AP724" s="51"/>
      <c r="AQ724" s="51">
        <v>2.2999999999999998</v>
      </c>
      <c r="AR724" s="51">
        <v>104.8</v>
      </c>
      <c r="AS724" s="51">
        <v>28.6</v>
      </c>
      <c r="AT724" s="51">
        <v>5.4</v>
      </c>
      <c r="AU724" s="51">
        <v>13.9</v>
      </c>
      <c r="AV724" s="51">
        <v>1.1200000000000001</v>
      </c>
      <c r="AW724" s="51"/>
      <c r="AX724" s="51">
        <v>2</v>
      </c>
      <c r="AY724" s="51">
        <v>0.18</v>
      </c>
      <c r="AZ724" s="51">
        <v>3.0000000000000001E-3</v>
      </c>
      <c r="BA724" s="51">
        <v>6.0000000000000001E-3</v>
      </c>
      <c r="BB724" s="51">
        <v>0.13</v>
      </c>
      <c r="BC724" s="51">
        <v>0.36</v>
      </c>
      <c r="BE724" s="200"/>
      <c r="BF724" s="200"/>
      <c r="BG724" s="200"/>
      <c r="BH724" s="200"/>
      <c r="BI724" s="200"/>
      <c r="BJ724" s="200"/>
      <c r="BK724" s="200"/>
    </row>
    <row r="725" spans="1:63" ht="15.75" customHeight="1" x14ac:dyDescent="0.25">
      <c r="A725" s="527" t="s">
        <v>225</v>
      </c>
      <c r="B725" s="527"/>
      <c r="C725" s="527"/>
      <c r="D725" s="86">
        <v>38</v>
      </c>
      <c r="E725" s="87">
        <v>38</v>
      </c>
      <c r="F725" s="88"/>
      <c r="G725" s="89"/>
      <c r="H725" s="89"/>
      <c r="I725" s="109"/>
      <c r="J725" s="206"/>
      <c r="K725" s="206"/>
      <c r="L725" s="206"/>
      <c r="M725" s="206"/>
      <c r="N725" s="206"/>
      <c r="O725" s="206"/>
      <c r="P725" s="206"/>
      <c r="Q725" s="88">
        <v>38</v>
      </c>
      <c r="R725" s="87">
        <v>38</v>
      </c>
      <c r="S725" s="88"/>
      <c r="T725" s="89"/>
      <c r="U725" s="89"/>
      <c r="V725" s="87"/>
      <c r="W725" s="511" t="s">
        <v>10</v>
      </c>
      <c r="X725" s="511"/>
      <c r="Y725" s="511"/>
      <c r="Z725" s="38">
        <v>25</v>
      </c>
      <c r="AA725" s="51">
        <v>25</v>
      </c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>
        <v>30</v>
      </c>
      <c r="AP725" s="51">
        <v>30</v>
      </c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E725" s="206"/>
      <c r="BF725" s="206"/>
      <c r="BG725" s="206"/>
      <c r="BH725" s="206"/>
      <c r="BI725" s="206"/>
      <c r="BJ725" s="206"/>
      <c r="BK725" s="206"/>
    </row>
    <row r="726" spans="1:63" ht="15.75" customHeight="1" x14ac:dyDescent="0.25">
      <c r="A726" s="527" t="s">
        <v>6</v>
      </c>
      <c r="B726" s="527"/>
      <c r="C726" s="527"/>
      <c r="D726" s="86">
        <v>2.8</v>
      </c>
      <c r="E726" s="87">
        <v>2.8</v>
      </c>
      <c r="F726" s="88"/>
      <c r="G726" s="89"/>
      <c r="H726" s="89"/>
      <c r="I726" s="109"/>
      <c r="J726" s="206"/>
      <c r="K726" s="206"/>
      <c r="L726" s="206"/>
      <c r="M726" s="206"/>
      <c r="N726" s="206"/>
      <c r="O726" s="206"/>
      <c r="P726" s="206"/>
      <c r="Q726" s="88">
        <v>2.8</v>
      </c>
      <c r="R726" s="87">
        <v>2.8</v>
      </c>
      <c r="S726" s="88"/>
      <c r="T726" s="89"/>
      <c r="U726" s="89"/>
      <c r="V726" s="87"/>
      <c r="W726" s="511" t="s">
        <v>23</v>
      </c>
      <c r="X726" s="511"/>
      <c r="Y726" s="511"/>
      <c r="Z726" s="38">
        <v>30</v>
      </c>
      <c r="AA726" s="51">
        <v>30</v>
      </c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>
        <v>40</v>
      </c>
      <c r="AP726" s="51">
        <v>40</v>
      </c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E726" s="206"/>
      <c r="BF726" s="206"/>
      <c r="BG726" s="206"/>
      <c r="BH726" s="206"/>
      <c r="BI726" s="206"/>
      <c r="BJ726" s="206"/>
      <c r="BK726" s="206"/>
    </row>
    <row r="727" spans="1:63" s="77" customFormat="1" ht="15.75" customHeight="1" x14ac:dyDescent="0.25">
      <c r="A727" s="527" t="s">
        <v>19</v>
      </c>
      <c r="B727" s="527"/>
      <c r="C727" s="527"/>
      <c r="D727" s="86">
        <v>4</v>
      </c>
      <c r="E727" s="87">
        <v>4</v>
      </c>
      <c r="F727" s="88"/>
      <c r="G727" s="89"/>
      <c r="H727" s="89"/>
      <c r="I727" s="109"/>
      <c r="J727" s="206"/>
      <c r="K727" s="206"/>
      <c r="L727" s="206"/>
      <c r="M727" s="206"/>
      <c r="N727" s="206"/>
      <c r="O727" s="206"/>
      <c r="P727" s="206"/>
      <c r="Q727" s="88">
        <v>4</v>
      </c>
      <c r="R727" s="87">
        <v>4</v>
      </c>
      <c r="S727" s="88"/>
      <c r="T727" s="89"/>
      <c r="U727" s="89"/>
      <c r="V727" s="87"/>
      <c r="W727" s="603" t="s">
        <v>187</v>
      </c>
      <c r="X727" s="603"/>
      <c r="Y727" s="603"/>
      <c r="Z727" s="64"/>
      <c r="AA727" s="64"/>
      <c r="AB727" s="114"/>
      <c r="AC727" s="65"/>
      <c r="AD727" s="65"/>
      <c r="AE727" s="114"/>
      <c r="AF727" s="114"/>
      <c r="AG727" s="65"/>
      <c r="AH727" s="65"/>
      <c r="AI727" s="114"/>
      <c r="AJ727" s="114"/>
      <c r="AK727" s="65"/>
      <c r="AL727" s="65"/>
      <c r="AM727" s="65"/>
      <c r="AN727" s="65"/>
      <c r="AO727" s="118"/>
      <c r="AP727" s="118"/>
      <c r="AQ727" s="114"/>
      <c r="AR727" s="65"/>
      <c r="AS727" s="65"/>
      <c r="AT727" s="114"/>
      <c r="AU727" s="114"/>
      <c r="AV727" s="65"/>
      <c r="AW727" s="65"/>
      <c r="AX727" s="114"/>
      <c r="AY727" s="114"/>
      <c r="AZ727" s="65"/>
      <c r="BA727" s="65"/>
      <c r="BB727" s="65"/>
      <c r="BC727" s="65"/>
      <c r="BE727" s="206"/>
      <c r="BF727" s="206"/>
      <c r="BG727" s="206"/>
      <c r="BH727" s="206"/>
      <c r="BI727" s="206"/>
      <c r="BJ727" s="206"/>
      <c r="BK727" s="206"/>
    </row>
    <row r="728" spans="1:63" ht="15.75" customHeight="1" x14ac:dyDescent="0.25">
      <c r="A728" s="527" t="s">
        <v>226</v>
      </c>
      <c r="B728" s="527"/>
      <c r="C728" s="527"/>
      <c r="D728" s="86" t="s">
        <v>255</v>
      </c>
      <c r="E728" s="87">
        <v>4.0999999999999996</v>
      </c>
      <c r="F728" s="88"/>
      <c r="G728" s="89"/>
      <c r="H728" s="89"/>
      <c r="I728" s="109"/>
      <c r="J728" s="206"/>
      <c r="K728" s="206"/>
      <c r="L728" s="206"/>
      <c r="M728" s="206"/>
      <c r="N728" s="206"/>
      <c r="O728" s="206"/>
      <c r="P728" s="206"/>
      <c r="Q728" s="88" t="s">
        <v>255</v>
      </c>
      <c r="R728" s="87">
        <v>4.0999999999999996</v>
      </c>
      <c r="S728" s="88"/>
      <c r="T728" s="89"/>
      <c r="U728" s="89"/>
      <c r="V728" s="87"/>
      <c r="W728" s="511" t="s">
        <v>24</v>
      </c>
      <c r="X728" s="511"/>
      <c r="Y728" s="511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E728" s="206"/>
      <c r="BF728" s="206"/>
      <c r="BG728" s="206"/>
      <c r="BH728" s="206"/>
      <c r="BI728" s="206"/>
      <c r="BJ728" s="206"/>
      <c r="BK728" s="206"/>
    </row>
    <row r="729" spans="1:63" ht="15.75" customHeight="1" x14ac:dyDescent="0.25">
      <c r="A729" s="527" t="s">
        <v>45</v>
      </c>
      <c r="B729" s="527"/>
      <c r="C729" s="527"/>
      <c r="D729" s="86">
        <v>0.4</v>
      </c>
      <c r="E729" s="87">
        <v>0.4</v>
      </c>
      <c r="F729" s="88"/>
      <c r="G729" s="89"/>
      <c r="H729" s="89"/>
      <c r="I729" s="109"/>
      <c r="J729" s="206"/>
      <c r="K729" s="206"/>
      <c r="L729" s="206"/>
      <c r="M729" s="206"/>
      <c r="N729" s="206"/>
      <c r="O729" s="206"/>
      <c r="P729" s="206"/>
      <c r="Q729" s="88">
        <v>0.4</v>
      </c>
      <c r="R729" s="87">
        <v>0.4</v>
      </c>
      <c r="S729" s="88"/>
      <c r="T729" s="89"/>
      <c r="U729" s="89"/>
      <c r="V729" s="87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E729" s="206"/>
      <c r="BF729" s="206"/>
      <c r="BG729" s="206"/>
      <c r="BH729" s="206"/>
      <c r="BI729" s="206"/>
      <c r="BJ729" s="206"/>
      <c r="BK729" s="206"/>
    </row>
    <row r="730" spans="1:63" ht="15.75" customHeight="1" x14ac:dyDescent="0.25">
      <c r="A730" s="507" t="s">
        <v>8</v>
      </c>
      <c r="B730" s="507"/>
      <c r="C730" s="507"/>
      <c r="D730" s="54">
        <v>0.48</v>
      </c>
      <c r="E730" s="47">
        <v>0.48</v>
      </c>
      <c r="F730" s="44"/>
      <c r="G730" s="38"/>
      <c r="H730" s="38"/>
      <c r="I730" s="45"/>
      <c r="J730" s="200"/>
      <c r="K730" s="200"/>
      <c r="L730" s="200"/>
      <c r="M730" s="200"/>
      <c r="N730" s="200"/>
      <c r="O730" s="200"/>
      <c r="P730" s="200"/>
      <c r="Q730" s="44">
        <v>0.48</v>
      </c>
      <c r="R730" s="47">
        <v>0.48</v>
      </c>
      <c r="S730" s="44"/>
      <c r="T730" s="38"/>
      <c r="U730" s="38"/>
      <c r="V730" s="47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E730" s="200"/>
      <c r="BF730" s="200"/>
      <c r="BG730" s="200"/>
      <c r="BH730" s="200"/>
      <c r="BI730" s="200"/>
      <c r="BJ730" s="200"/>
      <c r="BK730" s="200"/>
    </row>
    <row r="731" spans="1:63" ht="15.75" customHeight="1" x14ac:dyDescent="0.25">
      <c r="A731" s="507" t="s">
        <v>232</v>
      </c>
      <c r="B731" s="507"/>
      <c r="C731" s="507"/>
      <c r="D731" s="54">
        <v>25</v>
      </c>
      <c r="E731" s="47">
        <v>25</v>
      </c>
      <c r="F731" s="44"/>
      <c r="G731" s="38"/>
      <c r="H731" s="38"/>
      <c r="I731" s="45"/>
      <c r="J731" s="200"/>
      <c r="K731" s="200"/>
      <c r="L731" s="200"/>
      <c r="M731" s="200"/>
      <c r="N731" s="200"/>
      <c r="O731" s="200"/>
      <c r="P731" s="200"/>
      <c r="Q731" s="44">
        <v>25</v>
      </c>
      <c r="R731" s="47">
        <v>25</v>
      </c>
      <c r="S731" s="44"/>
      <c r="T731" s="38"/>
      <c r="U731" s="38"/>
      <c r="V731" s="47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E731" s="200"/>
      <c r="BF731" s="200"/>
      <c r="BG731" s="200"/>
      <c r="BH731" s="200"/>
      <c r="BI731" s="200"/>
      <c r="BJ731" s="200"/>
      <c r="BK731" s="200"/>
    </row>
    <row r="732" spans="1:63" ht="15.75" customHeight="1" x14ac:dyDescent="0.25">
      <c r="A732" s="507" t="s">
        <v>227</v>
      </c>
      <c r="B732" s="507"/>
      <c r="C732" s="507"/>
      <c r="D732" s="54">
        <v>0.2</v>
      </c>
      <c r="E732" s="47">
        <v>0.2</v>
      </c>
      <c r="F732" s="44"/>
      <c r="G732" s="38"/>
      <c r="H732" s="38"/>
      <c r="I732" s="45"/>
      <c r="J732" s="200"/>
      <c r="K732" s="200"/>
      <c r="L732" s="200"/>
      <c r="M732" s="200"/>
      <c r="N732" s="200"/>
      <c r="O732" s="200"/>
      <c r="P732" s="200"/>
      <c r="Q732" s="44">
        <v>0.2</v>
      </c>
      <c r="R732" s="47">
        <v>0.2</v>
      </c>
      <c r="S732" s="44"/>
      <c r="T732" s="38"/>
      <c r="U732" s="38"/>
      <c r="V732" s="47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E732" s="200"/>
      <c r="BF732" s="200"/>
      <c r="BG732" s="200"/>
      <c r="BH732" s="200"/>
      <c r="BI732" s="200"/>
      <c r="BJ732" s="200"/>
      <c r="BK732" s="200"/>
    </row>
    <row r="733" spans="1:63" ht="15.75" customHeight="1" x14ac:dyDescent="0.25">
      <c r="A733" s="507" t="s">
        <v>108</v>
      </c>
      <c r="B733" s="507"/>
      <c r="C733" s="507"/>
      <c r="D733" s="54" t="s">
        <v>283</v>
      </c>
      <c r="E733" s="47">
        <v>1.2</v>
      </c>
      <c r="F733" s="44"/>
      <c r="G733" s="38"/>
      <c r="H733" s="38"/>
      <c r="I733" s="45"/>
      <c r="J733" s="200"/>
      <c r="K733" s="200"/>
      <c r="L733" s="200"/>
      <c r="M733" s="200"/>
      <c r="N733" s="200"/>
      <c r="O733" s="200"/>
      <c r="P733" s="200"/>
      <c r="Q733" s="44" t="s">
        <v>283</v>
      </c>
      <c r="R733" s="47">
        <v>1.2</v>
      </c>
      <c r="S733" s="44"/>
      <c r="T733" s="38"/>
      <c r="U733" s="38"/>
      <c r="V733" s="47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E733" s="200"/>
      <c r="BF733" s="200"/>
      <c r="BG733" s="200"/>
      <c r="BH733" s="200"/>
      <c r="BI733" s="200"/>
      <c r="BJ733" s="200"/>
      <c r="BK733" s="200"/>
    </row>
    <row r="734" spans="1:63" ht="15.75" customHeight="1" x14ac:dyDescent="0.25">
      <c r="A734" s="445"/>
      <c r="B734" s="453"/>
      <c r="C734" s="453"/>
      <c r="D734" s="54"/>
      <c r="E734" s="47"/>
      <c r="F734" s="50">
        <v>3.06</v>
      </c>
      <c r="G734" s="51">
        <v>2.12</v>
      </c>
      <c r="H734" s="51">
        <v>23.43</v>
      </c>
      <c r="I734" s="213">
        <v>143</v>
      </c>
      <c r="J734" s="178">
        <v>0.48</v>
      </c>
      <c r="K734" s="179">
        <v>0.02</v>
      </c>
      <c r="L734" s="179">
        <v>17</v>
      </c>
      <c r="M734" s="179">
        <v>105.4</v>
      </c>
      <c r="N734" s="179">
        <v>45.1</v>
      </c>
      <c r="O734" s="179">
        <v>10.8</v>
      </c>
      <c r="P734" s="180">
        <v>0.45</v>
      </c>
      <c r="Q734" s="54"/>
      <c r="R734" s="47"/>
      <c r="S734" s="50">
        <v>3.06</v>
      </c>
      <c r="T734" s="51">
        <v>2.12</v>
      </c>
      <c r="U734" s="51">
        <v>23.43</v>
      </c>
      <c r="V734" s="49">
        <v>143</v>
      </c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E734" s="178">
        <v>0.48</v>
      </c>
      <c r="BF734" s="179">
        <v>0.02</v>
      </c>
      <c r="BG734" s="179">
        <v>17</v>
      </c>
      <c r="BH734" s="179">
        <v>119.3</v>
      </c>
      <c r="BI734" s="179">
        <v>45.1</v>
      </c>
      <c r="BJ734" s="179">
        <v>10.8</v>
      </c>
      <c r="BK734" s="180">
        <v>0.45</v>
      </c>
    </row>
    <row r="735" spans="1:63" ht="15.75" customHeight="1" x14ac:dyDescent="0.25">
      <c r="A735" s="568" t="s">
        <v>278</v>
      </c>
      <c r="B735" s="568"/>
      <c r="C735" s="568"/>
      <c r="D735" s="54"/>
      <c r="E735" s="49">
        <v>150</v>
      </c>
      <c r="F735" s="50">
        <v>5.48</v>
      </c>
      <c r="G735" s="51">
        <v>4.88</v>
      </c>
      <c r="H735" s="51">
        <v>9.07</v>
      </c>
      <c r="I735" s="49">
        <v>125</v>
      </c>
      <c r="J735" s="178">
        <v>6.3E-2</v>
      </c>
      <c r="K735" s="179">
        <v>2.0499999999999998</v>
      </c>
      <c r="L735" s="179">
        <v>32</v>
      </c>
      <c r="M735" s="179">
        <v>189.6</v>
      </c>
      <c r="N735" s="179">
        <v>142.19999999999999</v>
      </c>
      <c r="O735" s="179">
        <v>22.1</v>
      </c>
      <c r="P735" s="180">
        <v>0.16</v>
      </c>
      <c r="Q735" s="54"/>
      <c r="R735" s="49">
        <v>180</v>
      </c>
      <c r="S735" s="50">
        <v>6.66</v>
      </c>
      <c r="T735" s="51">
        <v>5.85</v>
      </c>
      <c r="U735" s="51">
        <v>10.88</v>
      </c>
      <c r="V735" s="49">
        <v>150</v>
      </c>
      <c r="W735" s="504" t="s">
        <v>157</v>
      </c>
      <c r="X735" s="510"/>
      <c r="Y735" s="511"/>
      <c r="Z735" s="51"/>
      <c r="AA735" s="51">
        <v>150</v>
      </c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>
        <v>180</v>
      </c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174"/>
      <c r="BE735" s="178">
        <v>0.17</v>
      </c>
      <c r="BF735" s="179">
        <v>2.46</v>
      </c>
      <c r="BG735" s="179">
        <v>38.4</v>
      </c>
      <c r="BH735" s="179">
        <v>227.52</v>
      </c>
      <c r="BI735" s="179">
        <v>170.64</v>
      </c>
      <c r="BJ735" s="179">
        <v>26.52</v>
      </c>
      <c r="BK735" s="180">
        <v>0.19</v>
      </c>
    </row>
    <row r="736" spans="1:63" ht="12.75" hidden="1" customHeight="1" x14ac:dyDescent="0.3">
      <c r="A736" s="512"/>
      <c r="B736" s="512"/>
      <c r="C736" s="512"/>
      <c r="D736" s="54"/>
      <c r="E736" s="47"/>
      <c r="F736" s="149"/>
      <c r="G736" s="150"/>
      <c r="H736" s="151"/>
      <c r="I736" s="211"/>
      <c r="J736" s="267"/>
      <c r="K736" s="268"/>
      <c r="L736" s="268"/>
      <c r="M736" s="268"/>
      <c r="N736" s="268"/>
      <c r="O736" s="268"/>
      <c r="P736" s="269"/>
      <c r="Q736" s="48"/>
      <c r="R736" s="49"/>
      <c r="S736" s="50"/>
      <c r="T736" s="51"/>
      <c r="U736" s="51"/>
      <c r="V736" s="49"/>
      <c r="W736" s="513"/>
      <c r="X736" s="513"/>
      <c r="Y736" s="513"/>
      <c r="Z736" s="38"/>
      <c r="AA736" s="38"/>
      <c r="AB736" s="51">
        <v>154.9</v>
      </c>
      <c r="AC736" s="51">
        <v>47.5</v>
      </c>
      <c r="AD736" s="51">
        <v>11.4</v>
      </c>
      <c r="AE736" s="51">
        <v>9.6999999999999993</v>
      </c>
      <c r="AF736" s="51">
        <v>31.4</v>
      </c>
      <c r="AG736" s="51">
        <v>0.6</v>
      </c>
      <c r="AH736" s="51">
        <v>10</v>
      </c>
      <c r="AI736" s="51">
        <v>2</v>
      </c>
      <c r="AJ736" s="51">
        <v>0.75</v>
      </c>
      <c r="AK736" s="51">
        <v>0.05</v>
      </c>
      <c r="AL736" s="51">
        <v>0.04</v>
      </c>
      <c r="AM736" s="51">
        <v>0.45</v>
      </c>
      <c r="AN736" s="51">
        <v>0.01</v>
      </c>
      <c r="AO736" s="51"/>
      <c r="AP736" s="51"/>
      <c r="AQ736" s="51">
        <v>309.8</v>
      </c>
      <c r="AR736" s="51">
        <v>95.1</v>
      </c>
      <c r="AS736" s="51">
        <v>22.7</v>
      </c>
      <c r="AT736" s="51">
        <v>19.399999999999999</v>
      </c>
      <c r="AU736" s="51">
        <v>62.7</v>
      </c>
      <c r="AV736" s="51">
        <v>1.2</v>
      </c>
      <c r="AW736" s="51">
        <v>20</v>
      </c>
      <c r="AX736" s="51">
        <v>5</v>
      </c>
      <c r="AY736" s="51">
        <v>1.5</v>
      </c>
      <c r="AZ736" s="51">
        <v>0.11</v>
      </c>
      <c r="BA736" s="51">
        <v>7.0000000000000007E-2</v>
      </c>
      <c r="BB736" s="51">
        <v>0.9</v>
      </c>
      <c r="BC736" s="51">
        <v>0.03</v>
      </c>
      <c r="BE736" s="267"/>
      <c r="BF736" s="268"/>
      <c r="BG736" s="268"/>
      <c r="BH736" s="268"/>
      <c r="BI736" s="268"/>
      <c r="BJ736" s="268"/>
      <c r="BK736" s="269"/>
    </row>
    <row r="737" spans="1:65" ht="12.75" hidden="1" customHeight="1" x14ac:dyDescent="0.3">
      <c r="A737" s="512"/>
      <c r="B737" s="512"/>
      <c r="C737" s="512"/>
      <c r="D737" s="54"/>
      <c r="E737" s="47"/>
      <c r="F737" s="149"/>
      <c r="G737" s="150"/>
      <c r="H737" s="150"/>
      <c r="I737" s="151"/>
      <c r="J737" s="211"/>
      <c r="K737" s="211"/>
      <c r="L737" s="211"/>
      <c r="M737" s="211"/>
      <c r="N737" s="211"/>
      <c r="O737" s="211"/>
      <c r="P737" s="211"/>
      <c r="Q737" s="50"/>
      <c r="R737" s="49"/>
      <c r="S737" s="50"/>
      <c r="T737" s="51"/>
      <c r="U737" s="51"/>
      <c r="V737" s="49"/>
      <c r="W737" s="513"/>
      <c r="X737" s="513"/>
      <c r="Y737" s="513"/>
      <c r="Z737" s="38"/>
      <c r="AA737" s="38"/>
      <c r="AB737" s="51">
        <v>154.9</v>
      </c>
      <c r="AC737" s="51">
        <v>47.5</v>
      </c>
      <c r="AD737" s="51">
        <v>11.4</v>
      </c>
      <c r="AE737" s="51">
        <v>9.6999999999999993</v>
      </c>
      <c r="AF737" s="51">
        <v>31.4</v>
      </c>
      <c r="AG737" s="51">
        <v>0.6</v>
      </c>
      <c r="AH737" s="51">
        <v>10</v>
      </c>
      <c r="AI737" s="51">
        <v>2</v>
      </c>
      <c r="AJ737" s="51">
        <v>0.75</v>
      </c>
      <c r="AK737" s="51">
        <v>0.05</v>
      </c>
      <c r="AL737" s="51">
        <v>0.04</v>
      </c>
      <c r="AM737" s="51">
        <v>0.45</v>
      </c>
      <c r="AN737" s="51">
        <v>0.01</v>
      </c>
      <c r="AO737" s="51"/>
      <c r="AP737" s="51"/>
      <c r="AQ737" s="51">
        <v>309.8</v>
      </c>
      <c r="AR737" s="51">
        <v>95.1</v>
      </c>
      <c r="AS737" s="51">
        <v>22.7</v>
      </c>
      <c r="AT737" s="51">
        <v>19.399999999999999</v>
      </c>
      <c r="AU737" s="51">
        <v>62.7</v>
      </c>
      <c r="AV737" s="51">
        <v>1.2</v>
      </c>
      <c r="AW737" s="51">
        <v>20</v>
      </c>
      <c r="AX737" s="51">
        <v>5</v>
      </c>
      <c r="AY737" s="51">
        <v>1.5</v>
      </c>
      <c r="AZ737" s="51">
        <v>0.11</v>
      </c>
      <c r="BA737" s="51">
        <v>7.0000000000000007E-2</v>
      </c>
      <c r="BB737" s="51">
        <v>0.9</v>
      </c>
      <c r="BC737" s="51">
        <v>0.03</v>
      </c>
      <c r="BE737" s="211"/>
      <c r="BF737" s="211"/>
      <c r="BG737" s="211"/>
      <c r="BH737" s="211"/>
      <c r="BI737" s="211"/>
      <c r="BJ737" s="211"/>
      <c r="BK737" s="211"/>
    </row>
    <row r="738" spans="1:65" ht="15.75" customHeight="1" x14ac:dyDescent="0.25">
      <c r="A738" s="517" t="s">
        <v>188</v>
      </c>
      <c r="B738" s="517"/>
      <c r="C738" s="517"/>
      <c r="D738" s="61"/>
      <c r="E738" s="62">
        <f>SUM(E723+E735)</f>
        <v>210</v>
      </c>
      <c r="F738" s="207">
        <f t="shared" ref="F738:P738" si="119">SUM(F721:F737)</f>
        <v>8.5400000000000009</v>
      </c>
      <c r="G738" s="207">
        <f t="shared" si="119"/>
        <v>7</v>
      </c>
      <c r="H738" s="207">
        <f t="shared" si="119"/>
        <v>32.5</v>
      </c>
      <c r="I738" s="207">
        <f t="shared" si="119"/>
        <v>268</v>
      </c>
      <c r="J738" s="207">
        <f t="shared" si="119"/>
        <v>0.54299999999999993</v>
      </c>
      <c r="K738" s="207">
        <f t="shared" si="119"/>
        <v>2.0699999999999998</v>
      </c>
      <c r="L738" s="207">
        <f t="shared" si="119"/>
        <v>49</v>
      </c>
      <c r="M738" s="207">
        <f t="shared" si="119"/>
        <v>295</v>
      </c>
      <c r="N738" s="207">
        <f t="shared" si="119"/>
        <v>187.29999999999998</v>
      </c>
      <c r="O738" s="207">
        <f t="shared" si="119"/>
        <v>32.900000000000006</v>
      </c>
      <c r="P738" s="207">
        <f t="shared" si="119"/>
        <v>0.61</v>
      </c>
      <c r="Q738" s="76"/>
      <c r="R738" s="62">
        <f>SUM(R723+R735)</f>
        <v>240</v>
      </c>
      <c r="S738" s="207">
        <f t="shared" ref="S738:BK738" si="120">SUM(S721:S737)</f>
        <v>9.7200000000000006</v>
      </c>
      <c r="T738" s="207">
        <f t="shared" si="120"/>
        <v>7.97</v>
      </c>
      <c r="U738" s="207">
        <f t="shared" si="120"/>
        <v>34.31</v>
      </c>
      <c r="V738" s="207">
        <f t="shared" si="120"/>
        <v>293</v>
      </c>
      <c r="W738" s="207">
        <f t="shared" si="120"/>
        <v>0</v>
      </c>
      <c r="X738" s="207">
        <f t="shared" si="120"/>
        <v>0</v>
      </c>
      <c r="Y738" s="207">
        <f t="shared" si="120"/>
        <v>0</v>
      </c>
      <c r="Z738" s="207">
        <f t="shared" si="120"/>
        <v>82</v>
      </c>
      <c r="AA738" s="207">
        <f t="shared" si="120"/>
        <v>232</v>
      </c>
      <c r="AB738" s="207">
        <f t="shared" si="120"/>
        <v>311.70000000000005</v>
      </c>
      <c r="AC738" s="207">
        <f t="shared" si="120"/>
        <v>182.4</v>
      </c>
      <c r="AD738" s="207">
        <f t="shared" si="120"/>
        <v>46.699999999999996</v>
      </c>
      <c r="AE738" s="207">
        <f t="shared" si="120"/>
        <v>23.9</v>
      </c>
      <c r="AF738" s="207">
        <f t="shared" si="120"/>
        <v>74.400000000000006</v>
      </c>
      <c r="AG738" s="207">
        <f t="shared" si="120"/>
        <v>2.14</v>
      </c>
      <c r="AH738" s="207">
        <f t="shared" si="120"/>
        <v>20</v>
      </c>
      <c r="AI738" s="207">
        <f t="shared" si="120"/>
        <v>6</v>
      </c>
      <c r="AJ738" s="207">
        <f t="shared" si="120"/>
        <v>1.65</v>
      </c>
      <c r="AK738" s="207">
        <f t="shared" si="120"/>
        <v>0.10200000000000001</v>
      </c>
      <c r="AL738" s="207">
        <f t="shared" si="120"/>
        <v>8.4999999999999992E-2</v>
      </c>
      <c r="AM738" s="207">
        <f t="shared" si="120"/>
        <v>1.008</v>
      </c>
      <c r="AN738" s="207">
        <f t="shared" si="120"/>
        <v>0.32</v>
      </c>
      <c r="AO738" s="207">
        <f t="shared" si="120"/>
        <v>103</v>
      </c>
      <c r="AP738" s="207">
        <f t="shared" si="120"/>
        <v>283</v>
      </c>
      <c r="AQ738" s="207">
        <f t="shared" si="120"/>
        <v>621.90000000000009</v>
      </c>
      <c r="AR738" s="207">
        <f t="shared" si="120"/>
        <v>295</v>
      </c>
      <c r="AS738" s="207">
        <f t="shared" si="120"/>
        <v>74</v>
      </c>
      <c r="AT738" s="207">
        <f t="shared" si="120"/>
        <v>44.199999999999996</v>
      </c>
      <c r="AU738" s="207">
        <f t="shared" si="120"/>
        <v>139.30000000000001</v>
      </c>
      <c r="AV738" s="207">
        <f t="shared" si="120"/>
        <v>3.5200000000000005</v>
      </c>
      <c r="AW738" s="207">
        <f t="shared" si="120"/>
        <v>40</v>
      </c>
      <c r="AX738" s="207">
        <f t="shared" si="120"/>
        <v>12</v>
      </c>
      <c r="AY738" s="207">
        <f t="shared" si="120"/>
        <v>3.1799999999999997</v>
      </c>
      <c r="AZ738" s="207">
        <f t="shared" si="120"/>
        <v>0.223</v>
      </c>
      <c r="BA738" s="207">
        <f t="shared" si="120"/>
        <v>0.14600000000000002</v>
      </c>
      <c r="BB738" s="207">
        <f t="shared" si="120"/>
        <v>1.9300000000000002</v>
      </c>
      <c r="BC738" s="207">
        <f t="shared" si="120"/>
        <v>0.42000000000000004</v>
      </c>
      <c r="BD738" s="207">
        <f t="shared" si="120"/>
        <v>0</v>
      </c>
      <c r="BE738" s="207">
        <f t="shared" si="120"/>
        <v>0.65</v>
      </c>
      <c r="BF738" s="207">
        <f t="shared" si="120"/>
        <v>2.48</v>
      </c>
      <c r="BG738" s="207">
        <f t="shared" si="120"/>
        <v>55.4</v>
      </c>
      <c r="BH738" s="207">
        <f t="shared" si="120"/>
        <v>346.82</v>
      </c>
      <c r="BI738" s="207">
        <f t="shared" si="120"/>
        <v>215.73999999999998</v>
      </c>
      <c r="BJ738" s="207">
        <f t="shared" si="120"/>
        <v>37.32</v>
      </c>
      <c r="BK738" s="207">
        <f t="shared" si="120"/>
        <v>0.64</v>
      </c>
    </row>
    <row r="739" spans="1:65" ht="15.75" customHeight="1" x14ac:dyDescent="0.3">
      <c r="A739" s="642" t="s">
        <v>330</v>
      </c>
      <c r="B739" s="642"/>
      <c r="C739" s="642"/>
      <c r="D739" s="54"/>
      <c r="E739" s="47"/>
      <c r="F739" s="44"/>
      <c r="G739" s="38"/>
      <c r="H739" s="38"/>
      <c r="I739" s="45"/>
      <c r="J739" s="200"/>
      <c r="K739" s="200"/>
      <c r="L739" s="200"/>
      <c r="M739" s="200"/>
      <c r="N739" s="200"/>
      <c r="O739" s="200"/>
      <c r="P739" s="381"/>
      <c r="Q739" s="200"/>
      <c r="R739" s="180"/>
      <c r="S739" s="308"/>
      <c r="T739" s="308"/>
      <c r="U739" s="308"/>
      <c r="V739" s="308"/>
      <c r="W739" s="308"/>
      <c r="X739" s="308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G739" s="223"/>
      <c r="BH739" s="223"/>
      <c r="BI739" s="223"/>
      <c r="BJ739" s="223"/>
      <c r="BK739" s="223"/>
      <c r="BL739" s="200"/>
      <c r="BM739" s="200"/>
    </row>
    <row r="740" spans="1:65" ht="15.75" customHeight="1" x14ac:dyDescent="0.25">
      <c r="A740" s="555" t="s">
        <v>312</v>
      </c>
      <c r="B740" s="555"/>
      <c r="C740" s="556"/>
      <c r="D740" s="54"/>
      <c r="E740" s="49">
        <v>120</v>
      </c>
      <c r="F740" s="44"/>
      <c r="G740" s="38"/>
      <c r="H740" s="38"/>
      <c r="I740" s="45"/>
      <c r="J740" s="200"/>
      <c r="K740" s="200"/>
      <c r="L740" s="200"/>
      <c r="M740" s="200"/>
      <c r="N740" s="200"/>
      <c r="O740" s="200"/>
      <c r="P740" s="381"/>
      <c r="Q740" s="201">
        <v>120</v>
      </c>
      <c r="R740" s="180">
        <v>120</v>
      </c>
      <c r="S740" s="201"/>
      <c r="T740" s="201"/>
      <c r="U740" s="200"/>
      <c r="V740" s="200"/>
      <c r="W740" s="200"/>
      <c r="X740" s="200"/>
      <c r="Y740" s="471"/>
      <c r="Z740" s="471"/>
      <c r="AA740" s="471"/>
      <c r="AB740" s="471"/>
      <c r="AC740" s="471"/>
      <c r="AD740" s="471"/>
      <c r="AE740" s="471"/>
      <c r="AF740" s="471"/>
      <c r="AG740" s="471"/>
      <c r="AH740" s="471"/>
      <c r="AI740" s="471"/>
      <c r="AJ740" s="471"/>
      <c r="AK740" s="471"/>
      <c r="AL740" s="471"/>
      <c r="AM740" s="471"/>
      <c r="AN740" s="471"/>
      <c r="AO740" s="471"/>
      <c r="AP740" s="471"/>
      <c r="AQ740" s="471"/>
      <c r="AR740" s="471"/>
      <c r="AS740" s="471"/>
      <c r="AT740" s="471"/>
      <c r="AU740" s="471"/>
      <c r="AV740" s="471"/>
      <c r="AW740" s="471"/>
      <c r="AX740" s="471"/>
      <c r="AY740" s="471"/>
      <c r="AZ740" s="471"/>
      <c r="BA740" s="471"/>
      <c r="BB740" s="471"/>
      <c r="BC740" s="471"/>
      <c r="BD740" s="471"/>
      <c r="BE740" s="471"/>
      <c r="BF740" s="471"/>
      <c r="BG740" s="200"/>
      <c r="BH740" s="200"/>
      <c r="BI740" s="200"/>
      <c r="BJ740" s="200"/>
      <c r="BK740" s="200"/>
      <c r="BL740" s="389"/>
      <c r="BM740" s="200"/>
    </row>
    <row r="741" spans="1:65" ht="15.75" customHeight="1" x14ac:dyDescent="0.25">
      <c r="A741" s="555" t="s">
        <v>174</v>
      </c>
      <c r="B741" s="555"/>
      <c r="C741" s="556"/>
      <c r="D741" s="200">
        <v>172</v>
      </c>
      <c r="E741" s="177">
        <v>138</v>
      </c>
      <c r="F741" s="44"/>
      <c r="G741" s="38"/>
      <c r="H741" s="38"/>
      <c r="I741" s="45"/>
      <c r="J741" s="200"/>
      <c r="K741" s="200"/>
      <c r="L741" s="200"/>
      <c r="M741" s="200"/>
      <c r="N741" s="200"/>
      <c r="O741" s="200"/>
      <c r="P741" s="381"/>
      <c r="Q741" s="200">
        <v>172</v>
      </c>
      <c r="R741" s="177">
        <v>138</v>
      </c>
      <c r="S741" s="200"/>
      <c r="T741" s="472"/>
      <c r="U741" s="200"/>
      <c r="V741" s="200"/>
      <c r="W741" s="200"/>
      <c r="X741" s="200"/>
      <c r="Y741" s="471"/>
      <c r="Z741" s="471"/>
      <c r="AA741" s="471"/>
      <c r="AB741" s="471"/>
      <c r="AC741" s="471"/>
      <c r="AD741" s="471"/>
      <c r="AE741" s="471"/>
      <c r="AF741" s="471"/>
      <c r="AG741" s="471"/>
      <c r="AH741" s="471"/>
      <c r="AI741" s="471"/>
      <c r="AJ741" s="471"/>
      <c r="AK741" s="471"/>
      <c r="AL741" s="471"/>
      <c r="AM741" s="471"/>
      <c r="AN741" s="471"/>
      <c r="AO741" s="471"/>
      <c r="AP741" s="471"/>
      <c r="AQ741" s="471"/>
      <c r="AR741" s="471"/>
      <c r="AS741" s="471"/>
      <c r="AT741" s="471"/>
      <c r="AU741" s="471"/>
      <c r="AV741" s="471"/>
      <c r="AW741" s="471"/>
      <c r="AX741" s="471"/>
      <c r="AY741" s="471"/>
      <c r="AZ741" s="471"/>
      <c r="BA741" s="471"/>
      <c r="BB741" s="471"/>
      <c r="BC741" s="471"/>
      <c r="BD741" s="471"/>
      <c r="BE741" s="471"/>
      <c r="BF741" s="471"/>
      <c r="BG741" s="200"/>
      <c r="BH741" s="200"/>
      <c r="BI741" s="200"/>
      <c r="BJ741" s="200"/>
      <c r="BK741" s="200"/>
      <c r="BL741" s="389"/>
      <c r="BM741" s="200"/>
    </row>
    <row r="742" spans="1:65" ht="15.75" customHeight="1" x14ac:dyDescent="0.25">
      <c r="A742" s="555" t="s">
        <v>110</v>
      </c>
      <c r="B742" s="555"/>
      <c r="C742" s="556"/>
      <c r="D742" s="206">
        <v>4.8</v>
      </c>
      <c r="E742" s="297">
        <v>4.8</v>
      </c>
      <c r="F742" s="88"/>
      <c r="G742" s="89"/>
      <c r="H742" s="89"/>
      <c r="I742" s="109"/>
      <c r="J742" s="206"/>
      <c r="K742" s="206"/>
      <c r="L742" s="206"/>
      <c r="M742" s="206"/>
      <c r="N742" s="206"/>
      <c r="O742" s="206"/>
      <c r="P742" s="416"/>
      <c r="Q742" s="206">
        <v>4.8</v>
      </c>
      <c r="R742" s="297">
        <v>4.8</v>
      </c>
      <c r="S742" s="206"/>
      <c r="T742" s="472"/>
      <c r="U742" s="206"/>
      <c r="V742" s="206"/>
      <c r="W742" s="206"/>
      <c r="X742" s="206"/>
      <c r="Y742" s="471"/>
      <c r="Z742" s="471"/>
      <c r="AA742" s="471"/>
      <c r="AB742" s="471"/>
      <c r="AC742" s="471"/>
      <c r="AD742" s="471"/>
      <c r="AE742" s="471"/>
      <c r="AF742" s="471"/>
      <c r="AG742" s="471"/>
      <c r="AH742" s="471"/>
      <c r="AI742" s="471"/>
      <c r="AJ742" s="471"/>
      <c r="AK742" s="471"/>
      <c r="AL742" s="471"/>
      <c r="AM742" s="471"/>
      <c r="AN742" s="471"/>
      <c r="AO742" s="471"/>
      <c r="AP742" s="471"/>
      <c r="AQ742" s="471"/>
      <c r="AR742" s="471"/>
      <c r="AS742" s="471"/>
      <c r="AT742" s="471"/>
      <c r="AU742" s="471"/>
      <c r="AV742" s="471"/>
      <c r="AW742" s="471"/>
      <c r="AX742" s="471"/>
      <c r="AY742" s="471"/>
      <c r="AZ742" s="471"/>
      <c r="BA742" s="471"/>
      <c r="BB742" s="471"/>
      <c r="BC742" s="471"/>
      <c r="BD742" s="471"/>
      <c r="BE742" s="471"/>
      <c r="BF742" s="471"/>
      <c r="BG742" s="206"/>
      <c r="BH742" s="206"/>
      <c r="BI742" s="206"/>
      <c r="BJ742" s="206"/>
      <c r="BK742" s="206"/>
      <c r="BL742" s="393"/>
      <c r="BM742" s="206"/>
    </row>
    <row r="743" spans="1:65" ht="15.75" customHeight="1" x14ac:dyDescent="0.25">
      <c r="A743" s="555" t="s">
        <v>48</v>
      </c>
      <c r="B743" s="555"/>
      <c r="C743" s="556"/>
      <c r="D743" s="206">
        <v>3.6</v>
      </c>
      <c r="E743" s="297">
        <v>3</v>
      </c>
      <c r="F743" s="88"/>
      <c r="G743" s="89"/>
      <c r="H743" s="89"/>
      <c r="I743" s="109"/>
      <c r="J743" s="206"/>
      <c r="K743" s="206"/>
      <c r="L743" s="206"/>
      <c r="M743" s="206"/>
      <c r="N743" s="206"/>
      <c r="O743" s="206"/>
      <c r="P743" s="416"/>
      <c r="Q743" s="206">
        <v>3.6</v>
      </c>
      <c r="R743" s="297">
        <v>3</v>
      </c>
      <c r="S743" s="200"/>
      <c r="T743" s="472"/>
      <c r="U743" s="206"/>
      <c r="V743" s="206"/>
      <c r="W743" s="206"/>
      <c r="X743" s="206"/>
      <c r="Y743" s="471"/>
      <c r="Z743" s="471"/>
      <c r="AA743" s="471"/>
      <c r="AB743" s="471"/>
      <c r="AC743" s="471"/>
      <c r="AD743" s="471"/>
      <c r="AE743" s="471"/>
      <c r="AF743" s="471"/>
      <c r="AG743" s="471"/>
      <c r="AH743" s="471"/>
      <c r="AI743" s="471"/>
      <c r="AJ743" s="471"/>
      <c r="AK743" s="471"/>
      <c r="AL743" s="471"/>
      <c r="AM743" s="471"/>
      <c r="AN743" s="471"/>
      <c r="AO743" s="471"/>
      <c r="AP743" s="471"/>
      <c r="AQ743" s="471"/>
      <c r="AR743" s="471"/>
      <c r="AS743" s="471"/>
      <c r="AT743" s="471"/>
      <c r="AU743" s="471"/>
      <c r="AV743" s="471"/>
      <c r="AW743" s="471"/>
      <c r="AX743" s="471"/>
      <c r="AY743" s="471"/>
      <c r="AZ743" s="471"/>
      <c r="BA743" s="471"/>
      <c r="BB743" s="471"/>
      <c r="BC743" s="471"/>
      <c r="BD743" s="471"/>
      <c r="BE743" s="471"/>
      <c r="BF743" s="471"/>
      <c r="BG743" s="206"/>
      <c r="BH743" s="206"/>
      <c r="BI743" s="206"/>
      <c r="BJ743" s="206"/>
      <c r="BK743" s="206"/>
      <c r="BL743" s="393"/>
      <c r="BM743" s="206"/>
    </row>
    <row r="744" spans="1:65" ht="15.75" customHeight="1" x14ac:dyDescent="0.25">
      <c r="A744" s="555" t="s">
        <v>18</v>
      </c>
      <c r="B744" s="555"/>
      <c r="C744" s="556"/>
      <c r="D744" s="206">
        <v>6</v>
      </c>
      <c r="E744" s="297">
        <v>5</v>
      </c>
      <c r="F744" s="88"/>
      <c r="G744" s="89"/>
      <c r="H744" s="89"/>
      <c r="I744" s="109"/>
      <c r="J744" s="206"/>
      <c r="K744" s="206"/>
      <c r="L744" s="206"/>
      <c r="M744" s="206"/>
      <c r="N744" s="206"/>
      <c r="O744" s="206"/>
      <c r="P744" s="416"/>
      <c r="Q744" s="206">
        <v>6</v>
      </c>
      <c r="R744" s="297">
        <v>5</v>
      </c>
      <c r="S744" s="206"/>
      <c r="T744" s="472"/>
      <c r="U744" s="206"/>
      <c r="V744" s="206"/>
      <c r="W744" s="206"/>
      <c r="X744" s="206"/>
      <c r="Y744" s="471"/>
      <c r="Z744" s="471"/>
      <c r="AA744" s="471"/>
      <c r="AB744" s="471"/>
      <c r="AC744" s="471"/>
      <c r="AD744" s="471"/>
      <c r="AE744" s="471"/>
      <c r="AF744" s="471"/>
      <c r="AG744" s="471"/>
      <c r="AH744" s="471"/>
      <c r="AI744" s="471"/>
      <c r="AJ744" s="471"/>
      <c r="AK744" s="471"/>
      <c r="AL744" s="471"/>
      <c r="AM744" s="471"/>
      <c r="AN744" s="471"/>
      <c r="AO744" s="471"/>
      <c r="AP744" s="471"/>
      <c r="AQ744" s="471"/>
      <c r="AR744" s="471"/>
      <c r="AS744" s="471"/>
      <c r="AT744" s="471"/>
      <c r="AU744" s="471"/>
      <c r="AV744" s="471"/>
      <c r="AW744" s="471"/>
      <c r="AX744" s="471"/>
      <c r="AY744" s="471"/>
      <c r="AZ744" s="471"/>
      <c r="BA744" s="471"/>
      <c r="BB744" s="471"/>
      <c r="BC744" s="471"/>
      <c r="BD744" s="471"/>
      <c r="BE744" s="471"/>
      <c r="BF744" s="471"/>
      <c r="BG744" s="206"/>
      <c r="BH744" s="206"/>
      <c r="BI744" s="206"/>
      <c r="BJ744" s="206"/>
      <c r="BK744" s="206"/>
      <c r="BL744" s="393"/>
      <c r="BM744" s="206"/>
    </row>
    <row r="745" spans="1:65" ht="15.75" customHeight="1" x14ac:dyDescent="0.25">
      <c r="A745" s="555" t="s">
        <v>7</v>
      </c>
      <c r="B745" s="555"/>
      <c r="C745" s="556"/>
      <c r="D745" s="206">
        <v>3</v>
      </c>
      <c r="E745" s="297">
        <v>3</v>
      </c>
      <c r="F745" s="88"/>
      <c r="G745" s="89"/>
      <c r="H745" s="89"/>
      <c r="I745" s="109"/>
      <c r="J745" s="206"/>
      <c r="K745" s="206"/>
      <c r="L745" s="206"/>
      <c r="M745" s="206"/>
      <c r="N745" s="206"/>
      <c r="O745" s="206"/>
      <c r="P745" s="416"/>
      <c r="Q745" s="206">
        <v>3</v>
      </c>
      <c r="R745" s="297">
        <v>3</v>
      </c>
      <c r="S745" s="206"/>
      <c r="T745" s="472"/>
      <c r="U745" s="206"/>
      <c r="V745" s="206"/>
      <c r="W745" s="206"/>
      <c r="X745" s="206"/>
      <c r="Y745" s="471"/>
      <c r="Z745" s="471"/>
      <c r="AA745" s="471"/>
      <c r="AB745" s="471"/>
      <c r="AC745" s="471"/>
      <c r="AD745" s="471"/>
      <c r="AE745" s="471"/>
      <c r="AF745" s="471"/>
      <c r="AG745" s="471"/>
      <c r="AH745" s="471"/>
      <c r="AI745" s="471"/>
      <c r="AJ745" s="471"/>
      <c r="AK745" s="471"/>
      <c r="AL745" s="471"/>
      <c r="AM745" s="471"/>
      <c r="AN745" s="471"/>
      <c r="AO745" s="471"/>
      <c r="AP745" s="471"/>
      <c r="AQ745" s="471"/>
      <c r="AR745" s="471"/>
      <c r="AS745" s="471"/>
      <c r="AT745" s="471"/>
      <c r="AU745" s="471"/>
      <c r="AV745" s="471"/>
      <c r="AW745" s="471"/>
      <c r="AX745" s="471"/>
      <c r="AY745" s="471"/>
      <c r="AZ745" s="471"/>
      <c r="BA745" s="471"/>
      <c r="BB745" s="471"/>
      <c r="BC745" s="471"/>
      <c r="BD745" s="471"/>
      <c r="BE745" s="471"/>
      <c r="BF745" s="471"/>
      <c r="BG745" s="206"/>
      <c r="BH745" s="206"/>
      <c r="BI745" s="206"/>
      <c r="BJ745" s="206"/>
      <c r="BK745" s="206"/>
      <c r="BL745" s="393"/>
      <c r="BM745" s="206"/>
    </row>
    <row r="746" spans="1:65" ht="15.75" customHeight="1" x14ac:dyDescent="0.3">
      <c r="A746" s="555" t="s">
        <v>302</v>
      </c>
      <c r="B746" s="555"/>
      <c r="C746" s="556"/>
      <c r="D746" s="206">
        <v>1.2</v>
      </c>
      <c r="E746" s="375">
        <v>1.2</v>
      </c>
      <c r="F746" s="88"/>
      <c r="G746" s="89"/>
      <c r="H746" s="89"/>
      <c r="I746" s="109"/>
      <c r="J746" s="206"/>
      <c r="K746" s="206"/>
      <c r="L746" s="206"/>
      <c r="M746" s="206"/>
      <c r="N746" s="206"/>
      <c r="O746" s="206"/>
      <c r="P746" s="416"/>
      <c r="Q746" s="206">
        <v>1.2</v>
      </c>
      <c r="R746" s="375">
        <v>1.2</v>
      </c>
      <c r="S746" s="206"/>
      <c r="T746" s="472"/>
      <c r="U746" s="206"/>
      <c r="V746" s="206"/>
      <c r="W746" s="206"/>
      <c r="X746" s="206"/>
      <c r="Y746" s="471"/>
      <c r="Z746" s="471"/>
      <c r="AA746" s="471"/>
      <c r="AB746" s="471"/>
      <c r="AC746" s="471"/>
      <c r="AD746" s="471"/>
      <c r="AE746" s="471"/>
      <c r="AF746" s="471"/>
      <c r="AG746" s="471"/>
      <c r="AH746" s="471"/>
      <c r="AI746" s="471"/>
      <c r="AJ746" s="471"/>
      <c r="AK746" s="471"/>
      <c r="AL746" s="471"/>
      <c r="AM746" s="471"/>
      <c r="AN746" s="471"/>
      <c r="AO746" s="471"/>
      <c r="AP746" s="471"/>
      <c r="AQ746" s="471"/>
      <c r="AR746" s="471"/>
      <c r="AS746" s="471"/>
      <c r="AT746" s="471"/>
      <c r="AU746" s="471"/>
      <c r="AV746" s="471"/>
      <c r="AW746" s="471"/>
      <c r="AX746" s="471"/>
      <c r="AY746" s="471"/>
      <c r="AZ746" s="471"/>
      <c r="BA746" s="471"/>
      <c r="BB746" s="471"/>
      <c r="BC746" s="471"/>
      <c r="BD746" s="471"/>
      <c r="BE746" s="471"/>
      <c r="BF746" s="471"/>
      <c r="BG746" s="206"/>
      <c r="BH746" s="206"/>
      <c r="BI746" s="206"/>
      <c r="BJ746" s="206"/>
      <c r="BK746" s="206"/>
      <c r="BL746" s="393"/>
      <c r="BM746" s="206"/>
    </row>
    <row r="747" spans="1:65" ht="15.75" customHeight="1" x14ac:dyDescent="0.25">
      <c r="A747" s="555" t="s">
        <v>6</v>
      </c>
      <c r="B747" s="555"/>
      <c r="C747" s="556"/>
      <c r="D747" s="200">
        <v>3.6</v>
      </c>
      <c r="E747" s="177">
        <v>3.6</v>
      </c>
      <c r="F747" s="44"/>
      <c r="G747" s="38"/>
      <c r="H747" s="38"/>
      <c r="I747" s="45"/>
      <c r="J747" s="200"/>
      <c r="K747" s="200"/>
      <c r="L747" s="200"/>
      <c r="M747" s="200"/>
      <c r="N747" s="200"/>
      <c r="O747" s="200"/>
      <c r="P747" s="381"/>
      <c r="Q747" s="200">
        <v>3.6</v>
      </c>
      <c r="R747" s="177">
        <v>3.6</v>
      </c>
      <c r="S747" s="201">
        <v>2.4</v>
      </c>
      <c r="T747" s="201">
        <v>4.3</v>
      </c>
      <c r="U747" s="201">
        <v>12.72</v>
      </c>
      <c r="V747" s="201">
        <v>99.6</v>
      </c>
      <c r="W747" s="200"/>
      <c r="X747" s="200"/>
      <c r="Y747" s="471"/>
      <c r="Z747" s="471"/>
      <c r="AA747" s="471"/>
      <c r="AB747" s="471"/>
      <c r="AC747" s="471"/>
      <c r="AD747" s="471"/>
      <c r="AE747" s="471"/>
      <c r="AF747" s="471"/>
      <c r="AG747" s="471"/>
      <c r="AH747" s="471"/>
      <c r="AI747" s="471"/>
      <c r="AJ747" s="471"/>
      <c r="AK747" s="471"/>
      <c r="AL747" s="471"/>
      <c r="AM747" s="471"/>
      <c r="AN747" s="471"/>
      <c r="AO747" s="471"/>
      <c r="AP747" s="471"/>
      <c r="AQ747" s="471"/>
      <c r="AR747" s="471"/>
      <c r="AS747" s="471"/>
      <c r="AT747" s="471"/>
      <c r="AU747" s="471"/>
      <c r="AV747" s="471"/>
      <c r="AW747" s="471"/>
      <c r="AX747" s="471"/>
      <c r="AY747" s="471"/>
      <c r="AZ747" s="471"/>
      <c r="BA747" s="471"/>
      <c r="BB747" s="471"/>
      <c r="BC747" s="471"/>
      <c r="BD747" s="471"/>
      <c r="BE747" s="326">
        <v>0.03</v>
      </c>
      <c r="BF747" s="326">
        <v>0.04</v>
      </c>
      <c r="BG747" s="326">
        <v>20.59</v>
      </c>
      <c r="BH747" s="326">
        <v>1</v>
      </c>
      <c r="BI747" s="326">
        <v>0.22</v>
      </c>
      <c r="BJ747" s="326">
        <v>4</v>
      </c>
      <c r="BK747" s="200"/>
      <c r="BL747" s="389"/>
      <c r="BM747" s="200"/>
    </row>
    <row r="748" spans="1:65" ht="18.75" customHeight="1" x14ac:dyDescent="0.25">
      <c r="A748" s="555"/>
      <c r="B748" s="555"/>
      <c r="C748" s="556"/>
      <c r="D748" s="200"/>
      <c r="E748" s="177"/>
      <c r="F748" s="201">
        <v>2.4</v>
      </c>
      <c r="G748" s="201">
        <v>4.3</v>
      </c>
      <c r="H748" s="201">
        <v>12.72</v>
      </c>
      <c r="I748" s="201">
        <v>99.6</v>
      </c>
      <c r="J748" s="326">
        <v>0.03</v>
      </c>
      <c r="K748" s="326">
        <v>0.04</v>
      </c>
      <c r="L748" s="326">
        <v>20.59</v>
      </c>
      <c r="M748" s="326">
        <v>1</v>
      </c>
      <c r="N748" s="326">
        <v>0.22</v>
      </c>
      <c r="O748" s="326">
        <v>4</v>
      </c>
      <c r="P748" s="327"/>
      <c r="Q748" s="200"/>
      <c r="R748" s="380"/>
      <c r="S748" s="201"/>
      <c r="T748" s="404"/>
      <c r="U748" s="201"/>
      <c r="V748" s="201"/>
      <c r="W748" s="471"/>
      <c r="X748" s="471"/>
      <c r="Y748" s="471"/>
      <c r="Z748" s="471"/>
      <c r="AA748" s="471"/>
      <c r="AB748" s="471"/>
      <c r="AC748" s="471"/>
      <c r="AD748" s="471"/>
      <c r="AE748" s="471"/>
      <c r="AF748" s="471"/>
      <c r="AG748" s="471"/>
      <c r="AH748" s="471"/>
      <c r="AI748" s="471"/>
      <c r="AJ748" s="471"/>
      <c r="AK748" s="471"/>
      <c r="AL748" s="471"/>
      <c r="AM748" s="471"/>
      <c r="AN748" s="471"/>
      <c r="AO748" s="471"/>
      <c r="AP748" s="471"/>
      <c r="AQ748" s="471"/>
      <c r="AR748" s="471"/>
      <c r="AS748" s="471"/>
      <c r="AT748" s="471"/>
      <c r="AU748" s="471"/>
      <c r="AV748" s="471"/>
      <c r="AW748" s="471"/>
      <c r="AX748" s="534"/>
      <c r="AY748" s="534"/>
      <c r="AZ748" s="534"/>
      <c r="BA748" s="534"/>
      <c r="BB748" s="33"/>
      <c r="BC748" s="33"/>
      <c r="BD748" s="33"/>
      <c r="BE748" s="328"/>
      <c r="BF748" s="329"/>
      <c r="BG748" s="329"/>
      <c r="BH748" s="329"/>
      <c r="BI748" s="329"/>
      <c r="BJ748" s="329"/>
      <c r="BK748" s="329"/>
      <c r="BL748" s="386"/>
      <c r="BM748" s="471"/>
    </row>
    <row r="749" spans="1:65" ht="15.75" customHeight="1" x14ac:dyDescent="0.25">
      <c r="A749" s="535" t="s">
        <v>279</v>
      </c>
      <c r="B749" s="535"/>
      <c r="C749" s="535"/>
      <c r="D749" s="68"/>
      <c r="E749" s="69"/>
      <c r="F749" s="44"/>
      <c r="G749" s="38"/>
      <c r="H749" s="38"/>
      <c r="I749" s="45"/>
      <c r="J749" s="200"/>
      <c r="K749" s="200"/>
      <c r="L749" s="200"/>
      <c r="M749" s="200"/>
      <c r="N749" s="200"/>
      <c r="O749" s="200"/>
      <c r="P749" s="381"/>
      <c r="Q749" s="200"/>
      <c r="R749" s="177"/>
      <c r="S749" s="200"/>
      <c r="T749" s="415"/>
      <c r="U749" s="200"/>
      <c r="V749" s="200"/>
      <c r="W749" s="200"/>
      <c r="X749" s="200"/>
      <c r="Y749" s="471"/>
      <c r="Z749" s="471"/>
      <c r="AA749" s="471"/>
      <c r="AB749" s="471"/>
      <c r="AC749" s="471"/>
      <c r="AD749" s="471"/>
      <c r="AE749" s="471"/>
      <c r="AF749" s="471"/>
      <c r="AG749" s="471"/>
      <c r="AH749" s="471"/>
      <c r="AI749" s="471"/>
      <c r="AJ749" s="471"/>
      <c r="AK749" s="471"/>
      <c r="AL749" s="471"/>
      <c r="AM749" s="471"/>
      <c r="AN749" s="471"/>
      <c r="AO749" s="471"/>
      <c r="AP749" s="471"/>
      <c r="AQ749" s="471"/>
      <c r="AR749" s="471"/>
      <c r="AS749" s="471"/>
      <c r="AT749" s="471"/>
      <c r="AU749" s="471"/>
      <c r="AV749" s="471"/>
      <c r="AW749" s="471"/>
      <c r="AX749" s="471"/>
      <c r="AY749" s="471"/>
      <c r="AZ749" s="471"/>
      <c r="BA749" s="471"/>
      <c r="BB749" s="471"/>
      <c r="BC749" s="471"/>
      <c r="BD749" s="471"/>
      <c r="BE749" s="471"/>
      <c r="BF749" s="471"/>
      <c r="BG749" s="200"/>
      <c r="BH749" s="200"/>
      <c r="BI749" s="200"/>
      <c r="BJ749" s="200"/>
      <c r="BK749" s="200"/>
      <c r="BL749" s="389"/>
      <c r="BM749" s="200"/>
    </row>
    <row r="750" spans="1:65" ht="15.75" customHeight="1" x14ac:dyDescent="0.25">
      <c r="A750" s="535" t="s">
        <v>280</v>
      </c>
      <c r="B750" s="535"/>
      <c r="C750" s="535"/>
      <c r="D750" s="54"/>
      <c r="E750" s="49">
        <v>60</v>
      </c>
      <c r="F750" s="44"/>
      <c r="G750" s="38"/>
      <c r="H750" s="38"/>
      <c r="I750" s="45"/>
      <c r="J750" s="200"/>
      <c r="K750" s="200"/>
      <c r="L750" s="200"/>
      <c r="M750" s="200"/>
      <c r="N750" s="200"/>
      <c r="O750" s="200"/>
      <c r="P750" s="381"/>
      <c r="Q750" s="54"/>
      <c r="R750" s="52">
        <v>60</v>
      </c>
      <c r="S750" s="33"/>
      <c r="T750" s="404"/>
      <c r="U750" s="200"/>
      <c r="V750" s="200"/>
      <c r="W750" s="200"/>
      <c r="X750" s="200"/>
      <c r="Y750" s="471"/>
      <c r="Z750" s="471"/>
      <c r="AA750" s="471"/>
      <c r="AB750" s="471"/>
      <c r="AC750" s="471"/>
      <c r="AD750" s="471"/>
      <c r="AE750" s="471"/>
      <c r="AF750" s="471"/>
      <c r="AG750" s="471"/>
      <c r="AH750" s="471"/>
      <c r="AI750" s="471"/>
      <c r="AJ750" s="471"/>
      <c r="AK750" s="471"/>
      <c r="AL750" s="471"/>
      <c r="AM750" s="471"/>
      <c r="AN750" s="471"/>
      <c r="AO750" s="471"/>
      <c r="AP750" s="471"/>
      <c r="AQ750" s="471"/>
      <c r="AR750" s="471"/>
      <c r="AS750" s="471"/>
      <c r="AT750" s="471"/>
      <c r="AU750" s="471"/>
      <c r="AV750" s="471"/>
      <c r="AW750" s="471"/>
      <c r="AX750" s="471"/>
      <c r="AY750" s="471"/>
      <c r="AZ750" s="471"/>
      <c r="BA750" s="471"/>
      <c r="BB750" s="471"/>
      <c r="BC750" s="471"/>
      <c r="BD750" s="471"/>
      <c r="BE750" s="471"/>
      <c r="BF750" s="471"/>
      <c r="BG750" s="200"/>
      <c r="BH750" s="200"/>
      <c r="BI750" s="200"/>
      <c r="BJ750" s="200"/>
      <c r="BK750" s="200"/>
      <c r="BL750" s="389"/>
      <c r="BM750" s="200"/>
    </row>
    <row r="751" spans="1:65" ht="15.75" customHeight="1" x14ac:dyDescent="0.25">
      <c r="A751" s="536" t="s">
        <v>68</v>
      </c>
      <c r="B751" s="536"/>
      <c r="C751" s="536"/>
      <c r="D751" s="54">
        <v>58</v>
      </c>
      <c r="E751" s="47">
        <v>40</v>
      </c>
      <c r="F751" s="44"/>
      <c r="G751" s="38"/>
      <c r="H751" s="38"/>
      <c r="I751" s="45"/>
      <c r="J751" s="200"/>
      <c r="K751" s="200"/>
      <c r="L751" s="200"/>
      <c r="M751" s="200"/>
      <c r="N751" s="200"/>
      <c r="O751" s="200"/>
      <c r="P751" s="381"/>
      <c r="Q751" s="54">
        <v>58</v>
      </c>
      <c r="R751" s="45">
        <v>40</v>
      </c>
      <c r="S751" s="33"/>
      <c r="T751" s="404"/>
      <c r="U751" s="200"/>
      <c r="V751" s="200"/>
      <c r="W751" s="200"/>
      <c r="X751" s="200"/>
      <c r="Y751" s="471"/>
      <c r="Z751" s="471"/>
      <c r="AA751" s="471"/>
      <c r="AB751" s="471"/>
      <c r="AC751" s="471"/>
      <c r="AD751" s="471"/>
      <c r="AE751" s="471"/>
      <c r="AF751" s="471"/>
      <c r="AG751" s="471"/>
      <c r="AH751" s="471"/>
      <c r="AI751" s="471"/>
      <c r="AJ751" s="471"/>
      <c r="AK751" s="471"/>
      <c r="AL751" s="471"/>
      <c r="AM751" s="471"/>
      <c r="AN751" s="471"/>
      <c r="AO751" s="471"/>
      <c r="AP751" s="471"/>
      <c r="AQ751" s="471"/>
      <c r="AR751" s="471"/>
      <c r="AS751" s="471"/>
      <c r="AT751" s="471"/>
      <c r="AU751" s="471"/>
      <c r="AV751" s="471"/>
      <c r="AW751" s="471"/>
      <c r="AX751" s="471"/>
      <c r="AY751" s="471"/>
      <c r="AZ751" s="471"/>
      <c r="BA751" s="471"/>
      <c r="BB751" s="471"/>
      <c r="BC751" s="471"/>
      <c r="BD751" s="471"/>
      <c r="BE751" s="471"/>
      <c r="BF751" s="471"/>
      <c r="BG751" s="200"/>
      <c r="BH751" s="200"/>
      <c r="BI751" s="200"/>
      <c r="BJ751" s="200"/>
      <c r="BK751" s="200"/>
      <c r="BL751" s="389"/>
      <c r="BM751" s="200"/>
    </row>
    <row r="752" spans="1:65" ht="15.75" customHeight="1" x14ac:dyDescent="0.25">
      <c r="A752" s="536" t="s">
        <v>287</v>
      </c>
      <c r="B752" s="536"/>
      <c r="C752" s="536"/>
      <c r="D752" s="54">
        <v>43</v>
      </c>
      <c r="E752" s="47">
        <v>40</v>
      </c>
      <c r="F752" s="44"/>
      <c r="G752" s="38"/>
      <c r="H752" s="38"/>
      <c r="I752" s="45"/>
      <c r="J752" s="200"/>
      <c r="K752" s="200"/>
      <c r="L752" s="200"/>
      <c r="M752" s="200"/>
      <c r="N752" s="200"/>
      <c r="O752" s="200"/>
      <c r="P752" s="381"/>
      <c r="Q752" s="54">
        <v>43</v>
      </c>
      <c r="R752" s="45">
        <v>40</v>
      </c>
      <c r="S752" s="33"/>
      <c r="T752" s="404"/>
      <c r="U752" s="200"/>
      <c r="V752" s="200"/>
      <c r="W752" s="200"/>
      <c r="X752" s="200"/>
      <c r="Y752" s="471"/>
      <c r="Z752" s="471"/>
      <c r="AA752" s="471"/>
      <c r="AB752" s="471"/>
      <c r="AC752" s="471"/>
      <c r="AD752" s="471"/>
      <c r="AE752" s="471"/>
      <c r="AF752" s="471"/>
      <c r="AG752" s="471"/>
      <c r="AH752" s="471"/>
      <c r="AI752" s="471"/>
      <c r="AJ752" s="471"/>
      <c r="AK752" s="471"/>
      <c r="AL752" s="471"/>
      <c r="AM752" s="471"/>
      <c r="AN752" s="471"/>
      <c r="AO752" s="471"/>
      <c r="AP752" s="471"/>
      <c r="AQ752" s="471"/>
      <c r="AR752" s="471"/>
      <c r="AS752" s="471"/>
      <c r="AT752" s="471"/>
      <c r="AU752" s="471"/>
      <c r="AV752" s="471"/>
      <c r="AW752" s="471"/>
      <c r="AX752" s="471"/>
      <c r="AY752" s="471"/>
      <c r="AZ752" s="471"/>
      <c r="BA752" s="471"/>
      <c r="BB752" s="471"/>
      <c r="BC752" s="471"/>
      <c r="BD752" s="471"/>
      <c r="BE752" s="471"/>
      <c r="BF752" s="471"/>
      <c r="BG752" s="200"/>
      <c r="BH752" s="200"/>
      <c r="BI752" s="200"/>
      <c r="BJ752" s="200"/>
      <c r="BK752" s="200"/>
      <c r="BL752" s="389"/>
      <c r="BM752" s="200"/>
    </row>
    <row r="753" spans="1:65" ht="15.75" customHeight="1" x14ac:dyDescent="0.25">
      <c r="A753" s="536" t="s">
        <v>48</v>
      </c>
      <c r="B753" s="536"/>
      <c r="C753" s="536"/>
      <c r="D753" s="54">
        <v>15</v>
      </c>
      <c r="E753" s="47">
        <v>12</v>
      </c>
      <c r="F753" s="44"/>
      <c r="G753" s="38"/>
      <c r="H753" s="38"/>
      <c r="I753" s="45"/>
      <c r="J753" s="200"/>
      <c r="K753" s="200"/>
      <c r="L753" s="200"/>
      <c r="M753" s="200"/>
      <c r="N753" s="200"/>
      <c r="O753" s="200"/>
      <c r="P753" s="381"/>
      <c r="Q753" s="54">
        <v>15</v>
      </c>
      <c r="R753" s="45">
        <v>12</v>
      </c>
      <c r="S753" s="33"/>
      <c r="T753" s="404"/>
      <c r="U753" s="200"/>
      <c r="V753" s="200"/>
      <c r="W753" s="200"/>
      <c r="X753" s="200"/>
      <c r="Y753" s="471"/>
      <c r="Z753" s="471"/>
      <c r="AA753" s="471"/>
      <c r="AB753" s="471"/>
      <c r="AC753" s="471"/>
      <c r="AD753" s="471"/>
      <c r="AE753" s="471"/>
      <c r="AF753" s="471"/>
      <c r="AG753" s="471"/>
      <c r="AH753" s="471"/>
      <c r="AI753" s="471"/>
      <c r="AJ753" s="471"/>
      <c r="AK753" s="471"/>
      <c r="AL753" s="471"/>
      <c r="AM753" s="471"/>
      <c r="AN753" s="471"/>
      <c r="AO753" s="471"/>
      <c r="AP753" s="471"/>
      <c r="AQ753" s="471"/>
      <c r="AR753" s="471"/>
      <c r="AS753" s="471"/>
      <c r="AT753" s="471"/>
      <c r="AU753" s="471"/>
      <c r="AV753" s="471"/>
      <c r="AW753" s="471"/>
      <c r="AX753" s="471"/>
      <c r="AY753" s="471"/>
      <c r="AZ753" s="471"/>
      <c r="BA753" s="471"/>
      <c r="BB753" s="471"/>
      <c r="BC753" s="471"/>
      <c r="BD753" s="471"/>
      <c r="BE753" s="471"/>
      <c r="BF753" s="471"/>
      <c r="BG753" s="200"/>
      <c r="BH753" s="200"/>
      <c r="BI753" s="200"/>
      <c r="BJ753" s="200"/>
      <c r="BK753" s="200"/>
      <c r="BL753" s="389"/>
      <c r="BM753" s="200"/>
    </row>
    <row r="754" spans="1:65" ht="15.75" customHeight="1" x14ac:dyDescent="0.25">
      <c r="A754" s="536" t="s">
        <v>11</v>
      </c>
      <c r="B754" s="536"/>
      <c r="C754" s="536"/>
      <c r="D754" s="54">
        <v>5</v>
      </c>
      <c r="E754" s="47">
        <v>5</v>
      </c>
      <c r="F754" s="44"/>
      <c r="G754" s="38"/>
      <c r="H754" s="38"/>
      <c r="I754" s="45"/>
      <c r="J754" s="200"/>
      <c r="K754" s="200"/>
      <c r="L754" s="200"/>
      <c r="M754" s="200"/>
      <c r="N754" s="200"/>
      <c r="O754" s="200"/>
      <c r="P754" s="381"/>
      <c r="Q754" s="54">
        <v>5</v>
      </c>
      <c r="R754" s="45">
        <v>5</v>
      </c>
      <c r="S754" s="33"/>
      <c r="T754" s="404"/>
      <c r="U754" s="200"/>
      <c r="V754" s="200"/>
      <c r="W754" s="200"/>
      <c r="X754" s="200"/>
      <c r="Y754" s="471"/>
      <c r="Z754" s="471"/>
      <c r="AA754" s="471"/>
      <c r="AB754" s="471"/>
      <c r="AC754" s="471"/>
      <c r="AD754" s="471"/>
      <c r="AE754" s="471"/>
      <c r="AF754" s="471"/>
      <c r="AG754" s="471"/>
      <c r="AH754" s="471"/>
      <c r="AI754" s="471"/>
      <c r="AJ754" s="471"/>
      <c r="AK754" s="471"/>
      <c r="AL754" s="471"/>
      <c r="AM754" s="471"/>
      <c r="AN754" s="471"/>
      <c r="AO754" s="471"/>
      <c r="AP754" s="471"/>
      <c r="AQ754" s="471"/>
      <c r="AR754" s="471"/>
      <c r="AS754" s="471"/>
      <c r="AT754" s="471"/>
      <c r="AU754" s="471"/>
      <c r="AV754" s="471"/>
      <c r="AW754" s="471"/>
      <c r="AX754" s="471"/>
      <c r="AY754" s="471"/>
      <c r="AZ754" s="471"/>
      <c r="BA754" s="471"/>
      <c r="BB754" s="471"/>
      <c r="BC754" s="471"/>
      <c r="BD754" s="471"/>
      <c r="BE754" s="471"/>
      <c r="BF754" s="471"/>
      <c r="BG754" s="200"/>
      <c r="BH754" s="200"/>
      <c r="BI754" s="200"/>
      <c r="BJ754" s="200"/>
      <c r="BK754" s="200"/>
      <c r="BL754" s="389"/>
      <c r="BM754" s="200"/>
    </row>
    <row r="755" spans="1:65" ht="15.75" customHeight="1" x14ac:dyDescent="0.25">
      <c r="A755" s="536" t="s">
        <v>18</v>
      </c>
      <c r="B755" s="536"/>
      <c r="C755" s="536"/>
      <c r="D755" s="54">
        <v>7</v>
      </c>
      <c r="E755" s="47">
        <v>4</v>
      </c>
      <c r="F755" s="50"/>
      <c r="G755" s="51"/>
      <c r="H755" s="51"/>
      <c r="I755" s="213"/>
      <c r="J755" s="178"/>
      <c r="K755" s="179"/>
      <c r="L755" s="179"/>
      <c r="M755" s="179"/>
      <c r="N755" s="179"/>
      <c r="O755" s="179"/>
      <c r="P755" s="180"/>
      <c r="Q755" s="54">
        <v>7</v>
      </c>
      <c r="R755" s="45">
        <v>4</v>
      </c>
      <c r="S755" s="50"/>
      <c r="T755" s="51"/>
      <c r="U755" s="51"/>
      <c r="V755" s="213"/>
      <c r="W755" s="201"/>
      <c r="X755" s="201"/>
      <c r="Y755" s="471"/>
      <c r="Z755" s="471"/>
      <c r="AA755" s="471"/>
      <c r="AB755" s="471"/>
      <c r="AC755" s="471"/>
      <c r="AD755" s="471"/>
      <c r="AE755" s="471"/>
      <c r="AF755" s="471"/>
      <c r="AG755" s="471"/>
      <c r="AH755" s="471"/>
      <c r="AI755" s="471"/>
      <c r="AJ755" s="471"/>
      <c r="AK755" s="471"/>
      <c r="AL755" s="471"/>
      <c r="AM755" s="471"/>
      <c r="AN755" s="471"/>
      <c r="AO755" s="471"/>
      <c r="AP755" s="471"/>
      <c r="AQ755" s="471"/>
      <c r="AR755" s="471"/>
      <c r="AS755" s="471"/>
      <c r="AT755" s="471"/>
      <c r="AU755" s="471"/>
      <c r="AV755" s="471"/>
      <c r="AW755" s="471"/>
      <c r="AX755" s="471"/>
      <c r="AY755" s="471"/>
      <c r="AZ755" s="471"/>
      <c r="BA755" s="471"/>
      <c r="BB755" s="471"/>
      <c r="BC755" s="471"/>
      <c r="BD755" s="471"/>
      <c r="BE755" s="178"/>
      <c r="BF755" s="179"/>
      <c r="BG755" s="179"/>
      <c r="BH755" s="179"/>
      <c r="BI755" s="179"/>
      <c r="BJ755" s="179"/>
      <c r="BK755" s="180"/>
      <c r="BL755" s="178"/>
      <c r="BM755" s="180"/>
    </row>
    <row r="756" spans="1:65" ht="16.5" customHeight="1" x14ac:dyDescent="0.25">
      <c r="A756" s="536" t="s">
        <v>34</v>
      </c>
      <c r="B756" s="536"/>
      <c r="C756" s="536"/>
      <c r="D756" s="147" t="s">
        <v>281</v>
      </c>
      <c r="E756" s="47">
        <v>7</v>
      </c>
      <c r="F756" s="201"/>
      <c r="G756" s="201"/>
      <c r="H756" s="201"/>
      <c r="I756" s="201"/>
      <c r="J756" s="201"/>
      <c r="K756" s="201"/>
      <c r="L756" s="201"/>
      <c r="M756" s="201"/>
      <c r="N756" s="201"/>
      <c r="O756" s="201"/>
      <c r="P756" s="380"/>
      <c r="Q756" s="147" t="s">
        <v>281</v>
      </c>
      <c r="R756" s="45">
        <v>7</v>
      </c>
      <c r="S756" s="200"/>
      <c r="T756" s="404"/>
      <c r="U756" s="201"/>
      <c r="V756" s="201"/>
      <c r="W756" s="201"/>
      <c r="X756" s="201"/>
      <c r="Y756" s="498"/>
      <c r="Z756" s="498"/>
      <c r="AA756" s="498"/>
      <c r="AB756" s="200"/>
      <c r="AC756" s="201"/>
      <c r="AD756" s="201"/>
      <c r="AE756" s="204"/>
      <c r="AF756" s="204"/>
      <c r="AG756" s="201"/>
      <c r="AH756" s="201"/>
      <c r="AI756" s="204"/>
      <c r="AJ756" s="204"/>
      <c r="AK756" s="201"/>
      <c r="AL756" s="201"/>
      <c r="AM756" s="204"/>
      <c r="AN756" s="204"/>
      <c r="AO756" s="204"/>
      <c r="AP756" s="204"/>
      <c r="AQ756" s="200"/>
      <c r="AR756" s="201"/>
      <c r="AS756" s="201"/>
      <c r="AT756" s="204"/>
      <c r="AU756" s="204"/>
      <c r="AV756" s="201"/>
      <c r="AW756" s="201"/>
      <c r="AX756" s="204"/>
      <c r="AY756" s="204"/>
      <c r="AZ756" s="201"/>
      <c r="BA756" s="201"/>
      <c r="BB756" s="204"/>
      <c r="BC756" s="204"/>
      <c r="BD756" s="204"/>
      <c r="BE756" s="204"/>
      <c r="BF756" s="471"/>
      <c r="BG756" s="201"/>
      <c r="BH756" s="201"/>
      <c r="BI756" s="201"/>
      <c r="BJ756" s="201"/>
      <c r="BK756" s="201"/>
      <c r="BL756" s="390"/>
      <c r="BM756" s="201"/>
    </row>
    <row r="757" spans="1:65" ht="18.75" customHeight="1" x14ac:dyDescent="0.25">
      <c r="A757" s="536" t="s">
        <v>19</v>
      </c>
      <c r="B757" s="536"/>
      <c r="C757" s="536"/>
      <c r="D757" s="54">
        <v>1.6</v>
      </c>
      <c r="E757" s="47">
        <v>1.6</v>
      </c>
      <c r="F757" s="50"/>
      <c r="G757" s="51"/>
      <c r="H757" s="51"/>
      <c r="I757" s="52"/>
      <c r="J757" s="201"/>
      <c r="K757" s="201"/>
      <c r="L757" s="201"/>
      <c r="M757" s="201"/>
      <c r="N757" s="201"/>
      <c r="O757" s="201"/>
      <c r="P757" s="201"/>
      <c r="Q757" s="54">
        <v>1.6</v>
      </c>
      <c r="R757" s="45">
        <v>1.6</v>
      </c>
      <c r="S757" s="201"/>
      <c r="T757" s="404"/>
      <c r="U757" s="201"/>
      <c r="V757" s="201"/>
      <c r="W757" s="471"/>
      <c r="X757" s="471"/>
      <c r="Y757" s="471"/>
      <c r="Z757" s="471"/>
      <c r="AA757" s="471"/>
      <c r="AB757" s="471"/>
      <c r="AC757" s="471"/>
      <c r="AD757" s="471"/>
      <c r="AE757" s="471"/>
      <c r="AF757" s="471"/>
      <c r="AG757" s="471"/>
      <c r="AH757" s="471"/>
      <c r="AI757" s="471"/>
      <c r="AJ757" s="471"/>
      <c r="AK757" s="471"/>
      <c r="AL757" s="471"/>
      <c r="AM757" s="471"/>
      <c r="AN757" s="471"/>
      <c r="AO757" s="471"/>
      <c r="AP757" s="471"/>
      <c r="AQ757" s="471"/>
      <c r="AR757" s="471"/>
      <c r="AS757" s="471"/>
      <c r="AT757" s="471"/>
      <c r="AU757" s="471"/>
      <c r="AV757" s="471"/>
      <c r="AW757" s="471"/>
      <c r="AX757" s="471"/>
      <c r="AY757" s="471"/>
      <c r="AZ757" s="471"/>
      <c r="BA757" s="471"/>
      <c r="BB757" s="471"/>
      <c r="BC757" s="471"/>
      <c r="BD757" s="471"/>
      <c r="BE757" s="201"/>
      <c r="BF757" s="201"/>
      <c r="BG757" s="201"/>
      <c r="BH757" s="201"/>
      <c r="BI757" s="201"/>
      <c r="BJ757" s="201"/>
      <c r="BK757" s="201"/>
    </row>
    <row r="758" spans="1:65" s="77" customFormat="1" ht="15.75" customHeight="1" x14ac:dyDescent="0.25">
      <c r="A758" s="536" t="s">
        <v>61</v>
      </c>
      <c r="B758" s="536"/>
      <c r="C758" s="536"/>
      <c r="D758" s="54">
        <v>6</v>
      </c>
      <c r="E758" s="47">
        <v>6</v>
      </c>
      <c r="F758" s="50">
        <v>8.25</v>
      </c>
      <c r="G758" s="51">
        <v>2.69</v>
      </c>
      <c r="H758" s="51">
        <v>6.68</v>
      </c>
      <c r="I758" s="213">
        <v>84</v>
      </c>
      <c r="J758" s="178">
        <v>0.04</v>
      </c>
      <c r="K758" s="179">
        <v>0.54</v>
      </c>
      <c r="L758" s="179">
        <v>13</v>
      </c>
      <c r="M758" s="179">
        <v>49.5</v>
      </c>
      <c r="N758" s="179">
        <v>106.2</v>
      </c>
      <c r="O758" s="179">
        <v>14</v>
      </c>
      <c r="P758" s="180">
        <v>0.44</v>
      </c>
      <c r="Q758" s="54">
        <v>6</v>
      </c>
      <c r="R758" s="45">
        <v>6</v>
      </c>
      <c r="S758" s="50">
        <v>8.25</v>
      </c>
      <c r="T758" s="51">
        <v>2.69</v>
      </c>
      <c r="U758" s="51">
        <v>6.68</v>
      </c>
      <c r="V758" s="213">
        <v>84</v>
      </c>
      <c r="W758" s="178">
        <v>0.04</v>
      </c>
      <c r="X758" s="179">
        <v>0.54</v>
      </c>
      <c r="Y758" s="179">
        <v>13</v>
      </c>
      <c r="Z758" s="179">
        <v>49.5</v>
      </c>
      <c r="AA758" s="179">
        <v>106.2</v>
      </c>
      <c r="AB758" s="179">
        <v>14</v>
      </c>
      <c r="AC758" s="180">
        <v>0.44</v>
      </c>
      <c r="AD758" s="203"/>
      <c r="AE758" s="203"/>
      <c r="AF758" s="203"/>
      <c r="AG758" s="203"/>
      <c r="AH758" s="203"/>
      <c r="AI758" s="203"/>
      <c r="AJ758" s="203"/>
      <c r="AK758" s="203"/>
      <c r="AL758" s="203"/>
      <c r="AM758" s="203"/>
      <c r="AN758" s="203"/>
      <c r="AO758" s="203"/>
      <c r="AP758" s="203"/>
      <c r="AQ758" s="203"/>
      <c r="AR758" s="203"/>
      <c r="AS758" s="203"/>
      <c r="AT758" s="203"/>
      <c r="AU758" s="203"/>
      <c r="AV758" s="203"/>
      <c r="AW758" s="203"/>
      <c r="AX758" s="203"/>
      <c r="AY758" s="203"/>
      <c r="AZ758" s="203"/>
      <c r="BA758" s="203"/>
      <c r="BB758" s="203"/>
      <c r="BC758" s="203"/>
      <c r="BD758" s="203"/>
      <c r="BE758" s="178">
        <v>0.04</v>
      </c>
      <c r="BF758" s="179">
        <v>0.54</v>
      </c>
      <c r="BG758" s="179">
        <v>13</v>
      </c>
      <c r="BH758" s="179">
        <v>49.5</v>
      </c>
      <c r="BI758" s="179">
        <v>106.2</v>
      </c>
      <c r="BJ758" s="179">
        <v>14</v>
      </c>
      <c r="BK758" s="180">
        <v>0.44</v>
      </c>
      <c r="BL758" s="76">
        <f t="shared" ref="BL758:BM758" si="121">SUM(BL755:BL756)</f>
        <v>0</v>
      </c>
      <c r="BM758" s="76">
        <f t="shared" si="121"/>
        <v>0</v>
      </c>
    </row>
    <row r="759" spans="1:65" ht="15.6" hidden="1" customHeight="1" x14ac:dyDescent="0.3">
      <c r="A759" s="536" t="s">
        <v>19</v>
      </c>
      <c r="B759" s="536"/>
      <c r="C759" s="536"/>
      <c r="D759" s="54">
        <v>1.6</v>
      </c>
      <c r="E759" s="47">
        <v>1.6</v>
      </c>
      <c r="F759" s="201"/>
      <c r="G759" s="201"/>
      <c r="H759" s="201"/>
      <c r="I759" s="201"/>
      <c r="J759" s="201"/>
      <c r="K759" s="201"/>
      <c r="L759" s="201"/>
      <c r="M759" s="201"/>
      <c r="N759" s="201"/>
      <c r="O759" s="201"/>
      <c r="P759" s="380"/>
      <c r="Q759" s="200"/>
      <c r="R759" s="406"/>
      <c r="S759" s="200"/>
      <c r="T759" s="200"/>
      <c r="U759" s="201"/>
      <c r="V759" s="201"/>
      <c r="W759" s="201"/>
      <c r="X759" s="201"/>
      <c r="Y759" s="469"/>
      <c r="Z759" s="469"/>
      <c r="AA759" s="469"/>
      <c r="AB759" s="200"/>
      <c r="AC759" s="200"/>
      <c r="AD759" s="201"/>
      <c r="AE759" s="201"/>
      <c r="AF759" s="201"/>
      <c r="AG759" s="201"/>
      <c r="AH759" s="201"/>
      <c r="AI759" s="201"/>
      <c r="AJ759" s="201"/>
      <c r="AK759" s="201"/>
      <c r="AL759" s="201"/>
      <c r="AM759" s="201"/>
      <c r="AN759" s="201"/>
      <c r="AO759" s="201"/>
      <c r="AP759" s="201"/>
      <c r="AQ759" s="200"/>
      <c r="AR759" s="200"/>
      <c r="AS759" s="201"/>
      <c r="AT759" s="201"/>
      <c r="AU759" s="201"/>
      <c r="AV759" s="201"/>
      <c r="AW759" s="201"/>
      <c r="AX759" s="201"/>
      <c r="AY759" s="201"/>
      <c r="AZ759" s="201"/>
      <c r="BA759" s="201"/>
      <c r="BB759" s="201"/>
      <c r="BC759" s="201"/>
      <c r="BD759" s="201"/>
      <c r="BE759" s="201"/>
      <c r="BF759" s="471"/>
      <c r="BG759" s="201"/>
      <c r="BH759" s="201"/>
      <c r="BI759" s="201"/>
      <c r="BJ759" s="201"/>
      <c r="BK759" s="201"/>
      <c r="BL759" s="390"/>
      <c r="BM759" s="201"/>
    </row>
    <row r="760" spans="1:65" ht="15.75" hidden="1" customHeight="1" x14ac:dyDescent="0.3">
      <c r="A760" s="504" t="s">
        <v>153</v>
      </c>
      <c r="B760" s="504"/>
      <c r="C760" s="504"/>
      <c r="D760" s="54"/>
      <c r="E760" s="49">
        <v>150</v>
      </c>
      <c r="F760" s="44"/>
      <c r="G760" s="38"/>
      <c r="H760" s="38"/>
      <c r="I760" s="45"/>
      <c r="J760" s="200"/>
      <c r="K760" s="200"/>
      <c r="L760" s="200"/>
      <c r="M760" s="200"/>
      <c r="N760" s="200"/>
      <c r="O760" s="200"/>
      <c r="P760" s="381"/>
      <c r="Q760" s="200"/>
      <c r="R760" s="180">
        <v>180</v>
      </c>
      <c r="S760" s="201"/>
      <c r="T760" s="201"/>
      <c r="U760" s="206"/>
      <c r="V760" s="206"/>
      <c r="W760" s="206"/>
      <c r="X760" s="206"/>
      <c r="Y760" s="498"/>
      <c r="Z760" s="498"/>
      <c r="AA760" s="498"/>
      <c r="AB760" s="206"/>
      <c r="AC760" s="206"/>
      <c r="AD760" s="201"/>
      <c r="AE760" s="201"/>
      <c r="AF760" s="201"/>
      <c r="AG760" s="201"/>
      <c r="AH760" s="201"/>
      <c r="AI760" s="201"/>
      <c r="AJ760" s="201"/>
      <c r="AK760" s="201"/>
      <c r="AL760" s="201"/>
      <c r="AM760" s="201"/>
      <c r="AN760" s="201"/>
      <c r="AO760" s="201"/>
      <c r="AP760" s="201"/>
      <c r="AQ760" s="201"/>
      <c r="AR760" s="201"/>
      <c r="AS760" s="201"/>
      <c r="AT760" s="201"/>
      <c r="AU760" s="201"/>
      <c r="AV760" s="201"/>
      <c r="AW760" s="201"/>
      <c r="AX760" s="201"/>
      <c r="AY760" s="201"/>
      <c r="AZ760" s="201"/>
      <c r="BA760" s="201"/>
      <c r="BB760" s="201"/>
      <c r="BC760" s="201"/>
      <c r="BD760" s="201"/>
      <c r="BE760" s="201"/>
      <c r="BF760" s="471"/>
      <c r="BG760" s="200"/>
      <c r="BH760" s="200"/>
      <c r="BI760" s="200"/>
      <c r="BJ760" s="200"/>
      <c r="BK760" s="200"/>
      <c r="BL760" s="389"/>
      <c r="BM760" s="200"/>
    </row>
    <row r="761" spans="1:65" ht="15.75" hidden="1" customHeight="1" x14ac:dyDescent="0.3">
      <c r="A761" s="512" t="s">
        <v>9</v>
      </c>
      <c r="B761" s="512"/>
      <c r="C761" s="512"/>
      <c r="D761" s="54">
        <v>0.2</v>
      </c>
      <c r="E761" s="47">
        <v>0.2</v>
      </c>
      <c r="F761" s="44"/>
      <c r="G761" s="38"/>
      <c r="H761" s="38"/>
      <c r="I761" s="45"/>
      <c r="J761" s="200"/>
      <c r="K761" s="200"/>
      <c r="L761" s="200"/>
      <c r="M761" s="200"/>
      <c r="N761" s="200"/>
      <c r="O761" s="200"/>
      <c r="P761" s="381"/>
      <c r="Q761" s="200">
        <v>0.3</v>
      </c>
      <c r="R761" s="177">
        <v>0.3</v>
      </c>
      <c r="S761" s="200"/>
      <c r="T761" s="403"/>
      <c r="U761" s="206"/>
      <c r="V761" s="206"/>
      <c r="W761" s="206"/>
      <c r="X761" s="206"/>
      <c r="Y761" s="498"/>
      <c r="Z761" s="498"/>
      <c r="AA761" s="498"/>
      <c r="AB761" s="200"/>
      <c r="AC761" s="201"/>
      <c r="AD761" s="200"/>
      <c r="AE761" s="200"/>
      <c r="AF761" s="200"/>
      <c r="AG761" s="200"/>
      <c r="AH761" s="200"/>
      <c r="AI761" s="200"/>
      <c r="AJ761" s="200"/>
      <c r="AK761" s="200"/>
      <c r="AL761" s="200"/>
      <c r="AM761" s="200"/>
      <c r="AN761" s="200"/>
      <c r="AO761" s="200"/>
      <c r="AP761" s="200"/>
      <c r="AQ761" s="200"/>
      <c r="AR761" s="201"/>
      <c r="AS761" s="200"/>
      <c r="AT761" s="200"/>
      <c r="AU761" s="200"/>
      <c r="AV761" s="200"/>
      <c r="AW761" s="200"/>
      <c r="AX761" s="200"/>
      <c r="AY761" s="200"/>
      <c r="AZ761" s="200"/>
      <c r="BA761" s="200"/>
      <c r="BB761" s="200"/>
      <c r="BC761" s="200"/>
      <c r="BD761" s="200"/>
      <c r="BE761" s="200"/>
      <c r="BF761" s="471"/>
      <c r="BG761" s="200"/>
      <c r="BH761" s="200"/>
      <c r="BI761" s="200"/>
      <c r="BJ761" s="200"/>
      <c r="BK761" s="200"/>
      <c r="BL761" s="389"/>
      <c r="BM761" s="200"/>
    </row>
    <row r="762" spans="1:65" ht="15.75" hidden="1" customHeight="1" x14ac:dyDescent="0.3">
      <c r="A762" s="560" t="s">
        <v>6</v>
      </c>
      <c r="B762" s="560"/>
      <c r="C762" s="560"/>
      <c r="D762" s="54">
        <v>7</v>
      </c>
      <c r="E762" s="47">
        <v>7</v>
      </c>
      <c r="F762" s="50"/>
      <c r="G762" s="51"/>
      <c r="H762" s="51"/>
      <c r="I762" s="52"/>
      <c r="J762" s="201"/>
      <c r="K762" s="201"/>
      <c r="L762" s="201"/>
      <c r="M762" s="201"/>
      <c r="N762" s="201"/>
      <c r="O762" s="201"/>
      <c r="P762" s="380"/>
      <c r="Q762" s="200">
        <v>10</v>
      </c>
      <c r="R762" s="177">
        <v>10</v>
      </c>
      <c r="S762" s="200"/>
      <c r="T762" s="403"/>
      <c r="U762" s="201"/>
      <c r="V762" s="201"/>
      <c r="W762" s="201"/>
      <c r="X762" s="201"/>
      <c r="Y762" s="548"/>
      <c r="Z762" s="548"/>
      <c r="AA762" s="548"/>
      <c r="AB762" s="200"/>
      <c r="AC762" s="200"/>
      <c r="AD762" s="200"/>
      <c r="AE762" s="200"/>
      <c r="AF762" s="200"/>
      <c r="AG762" s="200"/>
      <c r="AH762" s="200"/>
      <c r="AI762" s="200"/>
      <c r="AJ762" s="200"/>
      <c r="AK762" s="200"/>
      <c r="AL762" s="200"/>
      <c r="AM762" s="200"/>
      <c r="AN762" s="200"/>
      <c r="AO762" s="200"/>
      <c r="AP762" s="200"/>
      <c r="AQ762" s="200"/>
      <c r="AR762" s="200"/>
      <c r="AS762" s="200"/>
      <c r="AT762" s="200"/>
      <c r="AU762" s="200"/>
      <c r="AV762" s="200"/>
      <c r="AW762" s="200"/>
      <c r="AX762" s="200"/>
      <c r="AY762" s="200"/>
      <c r="AZ762" s="200"/>
      <c r="BA762" s="200"/>
      <c r="BB762" s="200"/>
      <c r="BC762" s="200"/>
      <c r="BD762" s="200"/>
      <c r="BE762" s="200"/>
      <c r="BF762" s="471"/>
      <c r="BG762" s="201"/>
      <c r="BH762" s="201"/>
      <c r="BI762" s="201"/>
      <c r="BJ762" s="201"/>
      <c r="BK762" s="201"/>
      <c r="BL762" s="390"/>
      <c r="BM762" s="201"/>
    </row>
    <row r="763" spans="1:65" ht="15.75" hidden="1" customHeight="1" x14ac:dyDescent="0.3">
      <c r="A763" s="560" t="s">
        <v>61</v>
      </c>
      <c r="B763" s="560"/>
      <c r="C763" s="560"/>
      <c r="D763" s="54">
        <v>130</v>
      </c>
      <c r="E763" s="47">
        <v>130</v>
      </c>
      <c r="F763" s="50"/>
      <c r="G763" s="51"/>
      <c r="H763" s="51"/>
      <c r="I763" s="52"/>
      <c r="J763" s="201"/>
      <c r="K763" s="201"/>
      <c r="L763" s="201"/>
      <c r="M763" s="201"/>
      <c r="N763" s="201"/>
      <c r="O763" s="201"/>
      <c r="P763" s="380"/>
      <c r="Q763" s="200">
        <v>150</v>
      </c>
      <c r="R763" s="177">
        <v>150</v>
      </c>
      <c r="S763" s="200"/>
      <c r="T763" s="200"/>
      <c r="U763" s="201"/>
      <c r="V763" s="201"/>
      <c r="W763" s="201"/>
      <c r="X763" s="201"/>
      <c r="Y763" s="548"/>
      <c r="Z763" s="548"/>
      <c r="AA763" s="548"/>
      <c r="AB763" s="200"/>
      <c r="AC763" s="200"/>
      <c r="AD763" s="200"/>
      <c r="AE763" s="200"/>
      <c r="AF763" s="200"/>
      <c r="AG763" s="200"/>
      <c r="AH763" s="200"/>
      <c r="AI763" s="200"/>
      <c r="AJ763" s="200"/>
      <c r="AK763" s="200"/>
      <c r="AL763" s="200"/>
      <c r="AM763" s="200"/>
      <c r="AN763" s="200"/>
      <c r="AO763" s="200"/>
      <c r="AP763" s="200"/>
      <c r="AQ763" s="200"/>
      <c r="AR763" s="200"/>
      <c r="AS763" s="200"/>
      <c r="AT763" s="200"/>
      <c r="AU763" s="200"/>
      <c r="AV763" s="200"/>
      <c r="AW763" s="200"/>
      <c r="AX763" s="200"/>
      <c r="AY763" s="200"/>
      <c r="AZ763" s="200"/>
      <c r="BA763" s="200"/>
      <c r="BB763" s="200"/>
      <c r="BC763" s="200"/>
      <c r="BD763" s="200"/>
      <c r="BE763" s="200"/>
      <c r="BF763" s="471"/>
      <c r="BG763" s="201"/>
      <c r="BH763" s="201"/>
      <c r="BI763" s="201"/>
      <c r="BJ763" s="201"/>
      <c r="BK763" s="201"/>
      <c r="BL763" s="390"/>
      <c r="BM763" s="201"/>
    </row>
    <row r="764" spans="1:65" ht="15.75" hidden="1" customHeight="1" x14ac:dyDescent="0.3">
      <c r="A764" s="465"/>
      <c r="B764" s="465"/>
      <c r="C764" s="465"/>
      <c r="D764" s="54"/>
      <c r="E764" s="47"/>
      <c r="F764" s="50"/>
      <c r="G764" s="51"/>
      <c r="H764" s="51"/>
      <c r="I764" s="52"/>
      <c r="J764" s="201"/>
      <c r="K764" s="201"/>
      <c r="L764" s="201"/>
      <c r="M764" s="201"/>
      <c r="N764" s="201"/>
      <c r="O764" s="201"/>
      <c r="P764" s="380"/>
      <c r="Q764" s="200"/>
      <c r="R764" s="177"/>
      <c r="S764" s="200"/>
      <c r="T764" s="200"/>
      <c r="U764" s="201"/>
      <c r="V764" s="201"/>
      <c r="W764" s="201"/>
      <c r="X764" s="201"/>
      <c r="Y764" s="548"/>
      <c r="Z764" s="548"/>
      <c r="AA764" s="548"/>
      <c r="AB764" s="200"/>
      <c r="AC764" s="200"/>
      <c r="AD764" s="200"/>
      <c r="AE764" s="200"/>
      <c r="AF764" s="200"/>
      <c r="AG764" s="200"/>
      <c r="AH764" s="200"/>
      <c r="AI764" s="200"/>
      <c r="AJ764" s="200"/>
      <c r="AK764" s="200"/>
      <c r="AL764" s="200"/>
      <c r="AM764" s="200"/>
      <c r="AN764" s="200"/>
      <c r="AO764" s="200"/>
      <c r="AP764" s="200"/>
      <c r="AQ764" s="200"/>
      <c r="AR764" s="200"/>
      <c r="AS764" s="200"/>
      <c r="AT764" s="200"/>
      <c r="AU764" s="200"/>
      <c r="AV764" s="200"/>
      <c r="AW764" s="200"/>
      <c r="AX764" s="200"/>
      <c r="AY764" s="200"/>
      <c r="AZ764" s="200"/>
      <c r="BA764" s="200"/>
      <c r="BB764" s="200"/>
      <c r="BC764" s="200"/>
      <c r="BD764" s="200"/>
      <c r="BE764" s="200"/>
      <c r="BF764" s="471"/>
      <c r="BG764" s="201"/>
      <c r="BH764" s="201"/>
      <c r="BI764" s="201"/>
      <c r="BJ764" s="201"/>
      <c r="BK764" s="201"/>
      <c r="BL764" s="390"/>
      <c r="BM764" s="201"/>
    </row>
    <row r="765" spans="1:65" ht="15.75" hidden="1" customHeight="1" x14ac:dyDescent="0.3">
      <c r="A765" s="465"/>
      <c r="B765" s="465"/>
      <c r="C765" s="465"/>
      <c r="D765" s="54"/>
      <c r="E765" s="47"/>
      <c r="F765" s="50"/>
      <c r="G765" s="51"/>
      <c r="H765" s="51"/>
      <c r="I765" s="52"/>
      <c r="J765" s="201"/>
      <c r="K765" s="201"/>
      <c r="L765" s="201"/>
      <c r="M765" s="201"/>
      <c r="N765" s="201"/>
      <c r="O765" s="201"/>
      <c r="P765" s="380"/>
      <c r="Q765" s="200"/>
      <c r="R765" s="177"/>
      <c r="S765" s="200"/>
      <c r="T765" s="200"/>
      <c r="U765" s="201"/>
      <c r="V765" s="201"/>
      <c r="W765" s="201"/>
      <c r="X765" s="201"/>
      <c r="Y765" s="548"/>
      <c r="Z765" s="548"/>
      <c r="AA765" s="548"/>
      <c r="AB765" s="200"/>
      <c r="AC765" s="200"/>
      <c r="AD765" s="200"/>
      <c r="AE765" s="200"/>
      <c r="AF765" s="200"/>
      <c r="AG765" s="200"/>
      <c r="AH765" s="200"/>
      <c r="AI765" s="200"/>
      <c r="AJ765" s="200"/>
      <c r="AK765" s="200"/>
      <c r="AL765" s="200"/>
      <c r="AM765" s="200"/>
      <c r="AN765" s="200"/>
      <c r="AO765" s="200"/>
      <c r="AP765" s="200"/>
      <c r="AQ765" s="200"/>
      <c r="AR765" s="200"/>
      <c r="AS765" s="200"/>
      <c r="AT765" s="200"/>
      <c r="AU765" s="200"/>
      <c r="AV765" s="200"/>
      <c r="AW765" s="200"/>
      <c r="AX765" s="200"/>
      <c r="AY765" s="200"/>
      <c r="AZ765" s="200"/>
      <c r="BA765" s="200"/>
      <c r="BB765" s="200"/>
      <c r="BC765" s="200"/>
      <c r="BD765" s="200"/>
      <c r="BE765" s="200"/>
      <c r="BF765" s="471"/>
      <c r="BG765" s="201"/>
      <c r="BH765" s="201"/>
      <c r="BI765" s="201"/>
      <c r="BJ765" s="201"/>
      <c r="BK765" s="201"/>
      <c r="BL765" s="390"/>
      <c r="BM765" s="201"/>
    </row>
    <row r="766" spans="1:65" ht="15.6" hidden="1" customHeight="1" x14ac:dyDescent="0.3">
      <c r="A766" s="512"/>
      <c r="B766" s="512"/>
      <c r="C766" s="512"/>
      <c r="D766" s="54"/>
      <c r="E766" s="47"/>
      <c r="F766" s="50">
        <v>0.04</v>
      </c>
      <c r="G766" s="51">
        <v>0.01</v>
      </c>
      <c r="H766" s="51">
        <v>6.99</v>
      </c>
      <c r="I766" s="213">
        <v>28</v>
      </c>
      <c r="J766" s="179"/>
      <c r="K766" s="179"/>
      <c r="L766" s="179">
        <v>8</v>
      </c>
      <c r="M766" s="179">
        <v>1.6</v>
      </c>
      <c r="N766" s="179">
        <v>0.9</v>
      </c>
      <c r="O766" s="180">
        <v>0.19</v>
      </c>
      <c r="P766" s="180"/>
      <c r="Q766" s="201"/>
      <c r="R766" s="180"/>
      <c r="S766" s="200"/>
      <c r="T766" s="402"/>
      <c r="U766" s="201"/>
      <c r="V766" s="201"/>
      <c r="W766" s="201"/>
      <c r="X766" s="201"/>
      <c r="Y766" s="548"/>
      <c r="Z766" s="548"/>
      <c r="AA766" s="548"/>
      <c r="AB766" s="200"/>
      <c r="AC766" s="200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1"/>
      <c r="AT766" s="201"/>
      <c r="AU766" s="201"/>
      <c r="AV766" s="201"/>
      <c r="AW766" s="201"/>
      <c r="AX766" s="201"/>
      <c r="AY766" s="201"/>
      <c r="AZ766" s="201"/>
      <c r="BA766" s="201"/>
      <c r="BB766" s="201"/>
      <c r="BC766" s="201"/>
      <c r="BD766" s="201"/>
      <c r="BE766" s="201"/>
      <c r="BF766" s="471"/>
      <c r="BG766" s="201"/>
      <c r="BH766" s="201"/>
      <c r="BI766" s="201"/>
      <c r="BJ766" s="201"/>
      <c r="BK766" s="201"/>
      <c r="BL766" s="178">
        <v>1.3</v>
      </c>
      <c r="BM766" s="180">
        <v>0.28000000000000003</v>
      </c>
    </row>
    <row r="767" spans="1:65" ht="15.75" hidden="1" customHeight="1" x14ac:dyDescent="0.3">
      <c r="A767" s="554" t="s">
        <v>337</v>
      </c>
      <c r="B767" s="554"/>
      <c r="C767" s="554"/>
      <c r="D767" s="54">
        <v>30</v>
      </c>
      <c r="E767" s="47">
        <v>30</v>
      </c>
      <c r="F767" s="50">
        <v>1.3</v>
      </c>
      <c r="G767" s="51">
        <v>2.5</v>
      </c>
      <c r="H767" s="51">
        <v>2.1</v>
      </c>
      <c r="I767" s="52">
        <v>7.89</v>
      </c>
      <c r="J767" s="201"/>
      <c r="K767" s="201"/>
      <c r="L767" s="201"/>
      <c r="M767" s="201"/>
      <c r="N767" s="201"/>
      <c r="O767" s="201"/>
      <c r="P767" s="380"/>
      <c r="Q767" s="200">
        <v>30</v>
      </c>
      <c r="R767" s="177">
        <v>30</v>
      </c>
      <c r="S767" s="200"/>
      <c r="T767" s="407"/>
      <c r="U767" s="201"/>
      <c r="V767" s="201"/>
      <c r="W767" s="201"/>
      <c r="X767" s="201"/>
      <c r="Y767" s="548"/>
      <c r="Z767" s="548"/>
      <c r="AA767" s="548"/>
      <c r="AB767" s="200"/>
      <c r="AC767" s="200"/>
      <c r="AD767" s="200"/>
      <c r="AE767" s="200"/>
      <c r="AF767" s="200"/>
      <c r="AG767" s="200"/>
      <c r="AH767" s="200"/>
      <c r="AI767" s="200"/>
      <c r="AJ767" s="200"/>
      <c r="AK767" s="200"/>
      <c r="AL767" s="200"/>
      <c r="AM767" s="200"/>
      <c r="AN767" s="200"/>
      <c r="AO767" s="200"/>
      <c r="AP767" s="200"/>
      <c r="AQ767" s="200"/>
      <c r="AR767" s="200"/>
      <c r="AS767" s="200"/>
      <c r="AT767" s="200"/>
      <c r="AU767" s="200"/>
      <c r="AV767" s="200"/>
      <c r="AW767" s="200"/>
      <c r="AX767" s="200"/>
      <c r="AY767" s="200"/>
      <c r="AZ767" s="200"/>
      <c r="BA767" s="200"/>
      <c r="BB767" s="200"/>
      <c r="BC767" s="200"/>
      <c r="BD767" s="200"/>
      <c r="BE767" s="200"/>
      <c r="BF767" s="471"/>
      <c r="BG767" s="201"/>
      <c r="BH767" s="201"/>
      <c r="BI767" s="201"/>
      <c r="BJ767" s="201"/>
      <c r="BK767" s="201"/>
      <c r="BL767" s="390"/>
      <c r="BM767" s="201"/>
    </row>
    <row r="768" spans="1:65" s="77" customFormat="1" ht="17.25" hidden="1" customHeight="1" x14ac:dyDescent="0.3">
      <c r="A768" s="517" t="s">
        <v>338</v>
      </c>
      <c r="B768" s="517"/>
      <c r="C768" s="517"/>
      <c r="D768" s="61"/>
      <c r="E768" s="62">
        <f>SUM(E760+E767)</f>
        <v>180</v>
      </c>
      <c r="F768" s="117">
        <f>SUM(F766:F767)</f>
        <v>1.34</v>
      </c>
      <c r="G768" s="117">
        <f t="shared" ref="G768:P768" si="122">SUM(G766:G767)</f>
        <v>2.5099999999999998</v>
      </c>
      <c r="H768" s="117">
        <f t="shared" si="122"/>
        <v>9.09</v>
      </c>
      <c r="I768" s="117">
        <f t="shared" si="122"/>
        <v>35.89</v>
      </c>
      <c r="J768" s="117">
        <f t="shared" si="122"/>
        <v>0</v>
      </c>
      <c r="K768" s="117">
        <f t="shared" si="122"/>
        <v>0</v>
      </c>
      <c r="L768" s="117">
        <f t="shared" si="122"/>
        <v>8</v>
      </c>
      <c r="M768" s="117">
        <f t="shared" si="122"/>
        <v>1.6</v>
      </c>
      <c r="N768" s="117">
        <f t="shared" si="122"/>
        <v>0.9</v>
      </c>
      <c r="O768" s="117">
        <f t="shared" si="122"/>
        <v>0.19</v>
      </c>
      <c r="P768" s="117">
        <f t="shared" si="122"/>
        <v>0</v>
      </c>
      <c r="Q768" s="413"/>
      <c r="R768" s="385">
        <f>SUM(R760+R767)</f>
        <v>210</v>
      </c>
      <c r="S768" s="203"/>
      <c r="T768" s="408"/>
      <c r="U768" s="207"/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07"/>
      <c r="AG768" s="207"/>
      <c r="AH768" s="207"/>
      <c r="AI768" s="207"/>
      <c r="AJ768" s="207"/>
      <c r="AK768" s="207"/>
      <c r="AL768" s="207"/>
      <c r="AM768" s="207"/>
      <c r="AN768" s="207"/>
      <c r="AO768" s="207"/>
      <c r="AP768" s="207"/>
      <c r="AQ768" s="231"/>
      <c r="AR768" s="203"/>
      <c r="AS768" s="207"/>
      <c r="AT768" s="207"/>
      <c r="AU768" s="207"/>
      <c r="AV768" s="207"/>
      <c r="AW768" s="207"/>
      <c r="AX768" s="207"/>
      <c r="AY768" s="207"/>
      <c r="AZ768" s="207"/>
      <c r="BA768" s="207"/>
      <c r="BB768" s="207"/>
      <c r="BC768" s="207"/>
      <c r="BD768" s="207"/>
      <c r="BE768" s="207"/>
      <c r="BF768" s="235"/>
      <c r="BG768" s="207"/>
      <c r="BH768" s="207"/>
      <c r="BI768" s="207"/>
      <c r="BJ768" s="207"/>
      <c r="BK768" s="207"/>
      <c r="BL768" s="117">
        <f t="shared" ref="BL768:BM768" si="123">SUM(BL755:BL756)</f>
        <v>0</v>
      </c>
      <c r="BM768" s="117">
        <f t="shared" si="123"/>
        <v>0</v>
      </c>
    </row>
    <row r="769" spans="1:65" s="81" customFormat="1" ht="16.5" hidden="1" customHeight="1" x14ac:dyDescent="0.3">
      <c r="A769" s="643" t="s">
        <v>189</v>
      </c>
      <c r="B769" s="643"/>
      <c r="C769" s="643"/>
      <c r="D769" s="79"/>
      <c r="E769" s="78">
        <f t="shared" ref="E769:P769" si="124">SUM(E318+E350+E377+E386)</f>
        <v>254</v>
      </c>
      <c r="F769" s="78">
        <f t="shared" si="124"/>
        <v>0.4</v>
      </c>
      <c r="G769" s="78">
        <f t="shared" si="124"/>
        <v>0.4</v>
      </c>
      <c r="H769" s="78">
        <f t="shared" si="124"/>
        <v>9.8000000000000007</v>
      </c>
      <c r="I769" s="78">
        <f t="shared" si="124"/>
        <v>44</v>
      </c>
      <c r="J769" s="78">
        <f t="shared" si="124"/>
        <v>3.3000000000000002E-2</v>
      </c>
      <c r="K769" s="78">
        <f t="shared" si="124"/>
        <v>0</v>
      </c>
      <c r="L769" s="78">
        <f t="shared" si="124"/>
        <v>20</v>
      </c>
      <c r="M769" s="78">
        <f t="shared" si="124"/>
        <v>8.4</v>
      </c>
      <c r="N769" s="78">
        <f t="shared" si="124"/>
        <v>29.4</v>
      </c>
      <c r="O769" s="78">
        <f t="shared" si="124"/>
        <v>5.9</v>
      </c>
      <c r="P769" s="78">
        <f t="shared" si="124"/>
        <v>29.4</v>
      </c>
      <c r="Q769" s="395"/>
      <c r="R769" s="183">
        <f>SUM(R318+R350+R377+R386)</f>
        <v>304</v>
      </c>
      <c r="S769" s="396"/>
      <c r="T769" s="414"/>
      <c r="U769" s="396"/>
      <c r="V769" s="396"/>
      <c r="W769" s="396"/>
      <c r="X769" s="396"/>
      <c r="Y769" s="396"/>
      <c r="Z769" s="396"/>
      <c r="AA769" s="396"/>
      <c r="AB769" s="396"/>
      <c r="AC769" s="396"/>
      <c r="AD769" s="396"/>
      <c r="AE769" s="396"/>
      <c r="AF769" s="396"/>
      <c r="AG769" s="396"/>
      <c r="AH769" s="396"/>
      <c r="AI769" s="396"/>
      <c r="AJ769" s="396"/>
      <c r="AK769" s="396"/>
      <c r="AL769" s="396"/>
      <c r="AM769" s="396"/>
      <c r="AN769" s="396"/>
      <c r="AO769" s="396"/>
      <c r="AP769" s="396"/>
      <c r="AQ769" s="396"/>
      <c r="AR769" s="396"/>
      <c r="AS769" s="396"/>
      <c r="AT769" s="396"/>
      <c r="AU769" s="396"/>
      <c r="AV769" s="396"/>
      <c r="AW769" s="396"/>
      <c r="AX769" s="396"/>
      <c r="AY769" s="396"/>
      <c r="AZ769" s="396"/>
      <c r="BA769" s="396"/>
      <c r="BB769" s="396"/>
      <c r="BC769" s="396"/>
      <c r="BD769" s="396"/>
      <c r="BE769" s="396"/>
      <c r="BF769" s="396"/>
      <c r="BG769" s="396"/>
      <c r="BH769" s="396"/>
      <c r="BI769" s="396"/>
      <c r="BJ769" s="396"/>
      <c r="BK769" s="396"/>
      <c r="BL769" s="106">
        <f>SUM(BL318+BL350+BL377+BL386)</f>
        <v>0</v>
      </c>
      <c r="BM769" s="78">
        <f>SUM(BM318+BM350+BM377+BM386)</f>
        <v>0</v>
      </c>
    </row>
    <row r="770" spans="1:65" ht="15.75" customHeight="1" x14ac:dyDescent="0.25">
      <c r="A770" s="498" t="s">
        <v>167</v>
      </c>
      <c r="B770" s="498"/>
      <c r="C770" s="498"/>
      <c r="D770" s="201">
        <v>150</v>
      </c>
      <c r="E770" s="201">
        <v>150</v>
      </c>
      <c r="F770" s="201">
        <v>1.8</v>
      </c>
      <c r="G770" s="201"/>
      <c r="H770" s="201">
        <v>27.27</v>
      </c>
      <c r="I770" s="201">
        <v>115</v>
      </c>
      <c r="J770" s="201">
        <v>0.03</v>
      </c>
      <c r="K770" s="201">
        <v>6</v>
      </c>
      <c r="L770" s="201"/>
      <c r="M770" s="201">
        <v>16</v>
      </c>
      <c r="N770" s="201">
        <v>22</v>
      </c>
      <c r="O770" s="201">
        <v>9</v>
      </c>
      <c r="P770" s="201">
        <v>2.2000000000000002</v>
      </c>
      <c r="Q770" s="201">
        <v>150</v>
      </c>
      <c r="R770" s="201">
        <v>150</v>
      </c>
      <c r="S770" s="201">
        <v>1.8</v>
      </c>
      <c r="T770" s="201"/>
      <c r="U770" s="201">
        <v>27.27</v>
      </c>
      <c r="V770" s="201">
        <v>138</v>
      </c>
      <c r="W770" s="498" t="s">
        <v>105</v>
      </c>
      <c r="X770" s="498"/>
      <c r="Y770" s="498"/>
      <c r="Z770" s="200">
        <v>100</v>
      </c>
      <c r="AA770" s="201">
        <v>100</v>
      </c>
      <c r="AB770" s="201">
        <v>26</v>
      </c>
      <c r="AC770" s="201">
        <v>278</v>
      </c>
      <c r="AD770" s="201">
        <v>16</v>
      </c>
      <c r="AE770" s="201">
        <v>9</v>
      </c>
      <c r="AF770" s="201">
        <v>11</v>
      </c>
      <c r="AG770" s="201">
        <v>2.2000000000000002</v>
      </c>
      <c r="AH770" s="201"/>
      <c r="AI770" s="201">
        <v>30</v>
      </c>
      <c r="AJ770" s="201">
        <v>0.2</v>
      </c>
      <c r="AK770" s="201">
        <v>0.03</v>
      </c>
      <c r="AL770" s="201">
        <v>0.02</v>
      </c>
      <c r="AM770" s="201">
        <v>0.3</v>
      </c>
      <c r="AN770" s="201">
        <v>10</v>
      </c>
      <c r="AO770" s="200">
        <v>100</v>
      </c>
      <c r="AP770" s="201">
        <v>100</v>
      </c>
      <c r="AQ770" s="201">
        <v>26</v>
      </c>
      <c r="AR770" s="201">
        <v>278</v>
      </c>
      <c r="AS770" s="201">
        <v>16</v>
      </c>
      <c r="AT770" s="201">
        <v>9</v>
      </c>
      <c r="AU770" s="201">
        <v>11</v>
      </c>
      <c r="AV770" s="201">
        <v>2.2000000000000002</v>
      </c>
      <c r="AW770" s="201"/>
      <c r="AX770" s="201">
        <v>30</v>
      </c>
      <c r="AY770" s="201">
        <v>0.2</v>
      </c>
      <c r="AZ770" s="201">
        <v>0.03</v>
      </c>
      <c r="BA770" s="201">
        <v>0.02</v>
      </c>
      <c r="BB770" s="201">
        <v>0.3</v>
      </c>
      <c r="BC770" s="201">
        <v>10</v>
      </c>
      <c r="BD770" s="471"/>
      <c r="BE770" s="201">
        <v>0.03</v>
      </c>
      <c r="BF770" s="201">
        <v>6</v>
      </c>
      <c r="BG770" s="201"/>
      <c r="BH770" s="201">
        <v>16</v>
      </c>
      <c r="BI770" s="201">
        <v>22</v>
      </c>
      <c r="BJ770" s="201">
        <v>9</v>
      </c>
      <c r="BK770" s="201">
        <v>2.2000000000000002</v>
      </c>
    </row>
    <row r="771" spans="1:65" ht="15.75" customHeight="1" x14ac:dyDescent="0.25">
      <c r="A771" s="504" t="s">
        <v>10</v>
      </c>
      <c r="B771" s="504"/>
      <c r="C771" s="504"/>
      <c r="D771" s="54">
        <v>30</v>
      </c>
      <c r="E771" s="49">
        <v>30</v>
      </c>
      <c r="F771" s="50">
        <v>2.37</v>
      </c>
      <c r="G771" s="51">
        <v>0.3</v>
      </c>
      <c r="H771" s="51">
        <v>14.49</v>
      </c>
      <c r="I771" s="49">
        <v>70</v>
      </c>
      <c r="J771" s="178">
        <v>5.3999999999999999E-2</v>
      </c>
      <c r="K771" s="179"/>
      <c r="L771" s="179"/>
      <c r="M771" s="179">
        <v>10.5</v>
      </c>
      <c r="N771" s="179">
        <v>47.4</v>
      </c>
      <c r="O771" s="179">
        <v>14.1</v>
      </c>
      <c r="P771" s="180">
        <v>1.17</v>
      </c>
      <c r="Q771" s="200">
        <v>30</v>
      </c>
      <c r="R771" s="180">
        <v>30</v>
      </c>
      <c r="S771" s="50">
        <v>2.37</v>
      </c>
      <c r="T771" s="51">
        <v>0.3</v>
      </c>
      <c r="U771" s="51">
        <v>14.49</v>
      </c>
      <c r="V771" s="49">
        <v>70</v>
      </c>
      <c r="W771" s="201"/>
      <c r="X771" s="201"/>
      <c r="Y771" s="498"/>
      <c r="Z771" s="498"/>
      <c r="AA771" s="498"/>
      <c r="AB771" s="200"/>
      <c r="AC771" s="201"/>
      <c r="AD771" s="201"/>
      <c r="AE771" s="201"/>
      <c r="AF771" s="201"/>
      <c r="AG771" s="201"/>
      <c r="AH771" s="201"/>
      <c r="AI771" s="201"/>
      <c r="AJ771" s="201"/>
      <c r="AK771" s="201"/>
      <c r="AL771" s="201"/>
      <c r="AM771" s="201"/>
      <c r="AN771" s="201"/>
      <c r="AO771" s="201"/>
      <c r="AP771" s="201"/>
      <c r="AQ771" s="200"/>
      <c r="AR771" s="201"/>
      <c r="AS771" s="201"/>
      <c r="AT771" s="201"/>
      <c r="AU771" s="201"/>
      <c r="AV771" s="201"/>
      <c r="AW771" s="201"/>
      <c r="AX771" s="201"/>
      <c r="AY771" s="201"/>
      <c r="AZ771" s="201"/>
      <c r="BA771" s="201"/>
      <c r="BB771" s="201"/>
      <c r="BC771" s="201"/>
      <c r="BD771" s="201"/>
      <c r="BE771" s="178">
        <v>5.3999999999999999E-2</v>
      </c>
      <c r="BF771" s="179"/>
      <c r="BG771" s="179"/>
      <c r="BH771" s="179">
        <v>10.5</v>
      </c>
      <c r="BI771" s="179">
        <v>47.4</v>
      </c>
      <c r="BJ771" s="179">
        <v>14.1</v>
      </c>
      <c r="BK771" s="180">
        <v>1.17</v>
      </c>
      <c r="BL771" s="178">
        <v>14.1</v>
      </c>
      <c r="BM771" s="180">
        <v>1.17</v>
      </c>
    </row>
    <row r="772" spans="1:65" s="77" customFormat="1" ht="15.75" customHeight="1" x14ac:dyDescent="0.25">
      <c r="A772" s="517" t="s">
        <v>352</v>
      </c>
      <c r="B772" s="517"/>
      <c r="C772" s="517"/>
      <c r="D772" s="61"/>
      <c r="E772" s="62">
        <f>SUM(E740+E750+E770+E771)</f>
        <v>360</v>
      </c>
      <c r="F772" s="113">
        <f>SUM(F766:F771)</f>
        <v>7.25</v>
      </c>
      <c r="G772" s="113">
        <f t="shared" ref="G772:P772" si="125">SUM(G766:G771)</f>
        <v>5.72</v>
      </c>
      <c r="H772" s="113">
        <f t="shared" si="125"/>
        <v>69.739999999999995</v>
      </c>
      <c r="I772" s="113">
        <f t="shared" si="125"/>
        <v>300.77999999999997</v>
      </c>
      <c r="J772" s="113">
        <f t="shared" si="125"/>
        <v>0.11699999999999999</v>
      </c>
      <c r="K772" s="113">
        <f t="shared" si="125"/>
        <v>6</v>
      </c>
      <c r="L772" s="113">
        <f t="shared" si="125"/>
        <v>36</v>
      </c>
      <c r="M772" s="113">
        <f t="shared" si="125"/>
        <v>38.1</v>
      </c>
      <c r="N772" s="113">
        <f t="shared" si="125"/>
        <v>100.6</v>
      </c>
      <c r="O772" s="113">
        <f t="shared" si="125"/>
        <v>29.380000000000003</v>
      </c>
      <c r="P772" s="113">
        <f t="shared" si="125"/>
        <v>32.769999999999996</v>
      </c>
      <c r="Q772" s="231"/>
      <c r="R772" s="62">
        <f>SUM(R740+R750+R770+R771)</f>
        <v>360</v>
      </c>
      <c r="S772" s="113">
        <f t="shared" ref="S772:BK772" si="126">SUM(S766:S771)</f>
        <v>4.17</v>
      </c>
      <c r="T772" s="113">
        <f t="shared" si="126"/>
        <v>0.3</v>
      </c>
      <c r="U772" s="113">
        <f t="shared" si="126"/>
        <v>41.76</v>
      </c>
      <c r="V772" s="113">
        <f t="shared" si="126"/>
        <v>208</v>
      </c>
      <c r="W772" s="113">
        <f t="shared" si="126"/>
        <v>0</v>
      </c>
      <c r="X772" s="113">
        <f t="shared" si="126"/>
        <v>0</v>
      </c>
      <c r="Y772" s="113">
        <f t="shared" si="126"/>
        <v>0</v>
      </c>
      <c r="Z772" s="113">
        <f t="shared" si="126"/>
        <v>100</v>
      </c>
      <c r="AA772" s="113">
        <f t="shared" si="126"/>
        <v>100</v>
      </c>
      <c r="AB772" s="113">
        <f t="shared" si="126"/>
        <v>26</v>
      </c>
      <c r="AC772" s="113">
        <f t="shared" si="126"/>
        <v>278</v>
      </c>
      <c r="AD772" s="113">
        <f t="shared" si="126"/>
        <v>16</v>
      </c>
      <c r="AE772" s="113">
        <f t="shared" si="126"/>
        <v>9</v>
      </c>
      <c r="AF772" s="113">
        <f t="shared" si="126"/>
        <v>11</v>
      </c>
      <c r="AG772" s="113">
        <f t="shared" si="126"/>
        <v>2.2000000000000002</v>
      </c>
      <c r="AH772" s="113">
        <f t="shared" si="126"/>
        <v>0</v>
      </c>
      <c r="AI772" s="113">
        <f t="shared" si="126"/>
        <v>30</v>
      </c>
      <c r="AJ772" s="113">
        <f t="shared" si="126"/>
        <v>0.2</v>
      </c>
      <c r="AK772" s="113">
        <f t="shared" si="126"/>
        <v>0.03</v>
      </c>
      <c r="AL772" s="113">
        <f t="shared" si="126"/>
        <v>0.02</v>
      </c>
      <c r="AM772" s="113">
        <f t="shared" si="126"/>
        <v>0.3</v>
      </c>
      <c r="AN772" s="113">
        <f t="shared" si="126"/>
        <v>10</v>
      </c>
      <c r="AO772" s="113">
        <f t="shared" si="126"/>
        <v>100</v>
      </c>
      <c r="AP772" s="113">
        <f t="shared" si="126"/>
        <v>100</v>
      </c>
      <c r="AQ772" s="113">
        <f t="shared" si="126"/>
        <v>26</v>
      </c>
      <c r="AR772" s="113">
        <f t="shared" si="126"/>
        <v>278</v>
      </c>
      <c r="AS772" s="113">
        <f t="shared" si="126"/>
        <v>16</v>
      </c>
      <c r="AT772" s="113">
        <f t="shared" si="126"/>
        <v>9</v>
      </c>
      <c r="AU772" s="113">
        <f t="shared" si="126"/>
        <v>11</v>
      </c>
      <c r="AV772" s="113">
        <f t="shared" si="126"/>
        <v>2.2000000000000002</v>
      </c>
      <c r="AW772" s="113">
        <f t="shared" si="126"/>
        <v>0</v>
      </c>
      <c r="AX772" s="113">
        <f t="shared" si="126"/>
        <v>30</v>
      </c>
      <c r="AY772" s="113">
        <f t="shared" si="126"/>
        <v>0.2</v>
      </c>
      <c r="AZ772" s="113">
        <f t="shared" si="126"/>
        <v>0.03</v>
      </c>
      <c r="BA772" s="113">
        <f t="shared" si="126"/>
        <v>0.02</v>
      </c>
      <c r="BB772" s="113">
        <f t="shared" si="126"/>
        <v>0.3</v>
      </c>
      <c r="BC772" s="113">
        <f t="shared" si="126"/>
        <v>10</v>
      </c>
      <c r="BD772" s="113">
        <f t="shared" si="126"/>
        <v>0</v>
      </c>
      <c r="BE772" s="113">
        <f t="shared" si="126"/>
        <v>8.3999999999999991E-2</v>
      </c>
      <c r="BF772" s="113">
        <f t="shared" si="126"/>
        <v>6</v>
      </c>
      <c r="BG772" s="113">
        <f t="shared" si="126"/>
        <v>0</v>
      </c>
      <c r="BH772" s="113">
        <f t="shared" si="126"/>
        <v>26.5</v>
      </c>
      <c r="BI772" s="113">
        <f t="shared" si="126"/>
        <v>69.400000000000006</v>
      </c>
      <c r="BJ772" s="113">
        <f t="shared" si="126"/>
        <v>23.1</v>
      </c>
      <c r="BK772" s="113">
        <f t="shared" si="126"/>
        <v>3.37</v>
      </c>
      <c r="BL772" s="113">
        <f t="shared" ref="BL772:BM772" si="127">SUM(BL766:BL771)</f>
        <v>15.4</v>
      </c>
      <c r="BM772" s="113">
        <f t="shared" si="127"/>
        <v>1.45</v>
      </c>
    </row>
    <row r="773" spans="1:65" s="81" customFormat="1" ht="15.75" customHeight="1" x14ac:dyDescent="0.25">
      <c r="A773" s="541" t="s">
        <v>189</v>
      </c>
      <c r="B773" s="541"/>
      <c r="C773" s="541"/>
      <c r="D773" s="79"/>
      <c r="E773" s="78">
        <f>SUM(E680+E719+E738+E772)</f>
        <v>1615</v>
      </c>
      <c r="F773" s="78">
        <f t="shared" ref="F773:P773" si="128">SUM(F680+F719+F738+F772)</f>
        <v>48.26</v>
      </c>
      <c r="G773" s="78">
        <f t="shared" si="128"/>
        <v>34.199999999999996</v>
      </c>
      <c r="H773" s="78">
        <f t="shared" si="128"/>
        <v>255.07</v>
      </c>
      <c r="I773" s="78">
        <f t="shared" si="128"/>
        <v>1538.58</v>
      </c>
      <c r="J773" s="78">
        <f t="shared" si="128"/>
        <v>1.849</v>
      </c>
      <c r="K773" s="78">
        <f t="shared" si="128"/>
        <v>40.21</v>
      </c>
      <c r="L773" s="78">
        <f t="shared" si="128"/>
        <v>227.5</v>
      </c>
      <c r="M773" s="78">
        <f t="shared" si="128"/>
        <v>590.69000000000005</v>
      </c>
      <c r="N773" s="78">
        <f t="shared" si="128"/>
        <v>830.51999999999987</v>
      </c>
      <c r="O773" s="78">
        <f t="shared" si="128"/>
        <v>272.2</v>
      </c>
      <c r="P773" s="78">
        <f t="shared" si="128"/>
        <v>45.05</v>
      </c>
      <c r="Q773" s="188"/>
      <c r="R773" s="78">
        <f t="shared" ref="R773:BK773" si="129">SUM(R680+R719+R738+R772)</f>
        <v>1950</v>
      </c>
      <c r="S773" s="78">
        <f t="shared" si="129"/>
        <v>54.6</v>
      </c>
      <c r="T773" s="78">
        <f t="shared" si="129"/>
        <v>34.459999999999994</v>
      </c>
      <c r="U773" s="78">
        <f t="shared" si="129"/>
        <v>262.22000000000003</v>
      </c>
      <c r="V773" s="78">
        <f t="shared" si="129"/>
        <v>1712.59</v>
      </c>
      <c r="W773" s="78">
        <f t="shared" si="129"/>
        <v>0</v>
      </c>
      <c r="X773" s="78">
        <f t="shared" si="129"/>
        <v>0</v>
      </c>
      <c r="Y773" s="78">
        <f t="shared" si="129"/>
        <v>0</v>
      </c>
      <c r="Z773" s="78">
        <f t="shared" si="129"/>
        <v>960.1</v>
      </c>
      <c r="AA773" s="78">
        <f t="shared" si="129"/>
        <v>1618.3</v>
      </c>
      <c r="AB773" s="78">
        <f t="shared" si="129"/>
        <v>1018.59</v>
      </c>
      <c r="AC773" s="78">
        <f t="shared" si="129"/>
        <v>1731.4900000000002</v>
      </c>
      <c r="AD773" s="78">
        <f t="shared" si="129"/>
        <v>435.74999999999994</v>
      </c>
      <c r="AE773" s="78">
        <f t="shared" si="129"/>
        <v>168.45000000000002</v>
      </c>
      <c r="AF773" s="78">
        <f t="shared" si="129"/>
        <v>516.33999999999992</v>
      </c>
      <c r="AG773" s="78">
        <f t="shared" si="129"/>
        <v>13.484999999999999</v>
      </c>
      <c r="AH773" s="78">
        <f t="shared" si="129"/>
        <v>167</v>
      </c>
      <c r="AI773" s="78">
        <f t="shared" si="129"/>
        <v>1714.05</v>
      </c>
      <c r="AJ773" s="78">
        <f t="shared" si="129"/>
        <v>6.87</v>
      </c>
      <c r="AK773" s="78">
        <f t="shared" si="129"/>
        <v>0.5575</v>
      </c>
      <c r="AL773" s="78">
        <f t="shared" si="129"/>
        <v>0.47699999999999998</v>
      </c>
      <c r="AM773" s="78">
        <f t="shared" si="129"/>
        <v>4.9369999999999994</v>
      </c>
      <c r="AN773" s="78">
        <f t="shared" si="129"/>
        <v>35.561999999999998</v>
      </c>
      <c r="AO773" s="78">
        <f t="shared" si="129"/>
        <v>1175.5999999999999</v>
      </c>
      <c r="AP773" s="78">
        <f t="shared" si="129"/>
        <v>1953</v>
      </c>
      <c r="AQ773" s="78">
        <f t="shared" si="129"/>
        <v>1430.02</v>
      </c>
      <c r="AR773" s="78">
        <f t="shared" si="129"/>
        <v>2274.8199999999997</v>
      </c>
      <c r="AS773" s="78">
        <f t="shared" si="129"/>
        <v>416.44999999999993</v>
      </c>
      <c r="AT773" s="78">
        <f t="shared" si="129"/>
        <v>298.85000000000002</v>
      </c>
      <c r="AU773" s="78">
        <f t="shared" si="129"/>
        <v>601.06999999999994</v>
      </c>
      <c r="AV773" s="78">
        <f t="shared" si="129"/>
        <v>34.730000000000004</v>
      </c>
      <c r="AW773" s="78">
        <f t="shared" si="129"/>
        <v>181</v>
      </c>
      <c r="AX773" s="78">
        <f t="shared" si="129"/>
        <v>2742.75</v>
      </c>
      <c r="AY773" s="78">
        <f t="shared" si="129"/>
        <v>10.434999999999999</v>
      </c>
      <c r="AZ773" s="78">
        <f t="shared" si="129"/>
        <v>0.91550000000000009</v>
      </c>
      <c r="BA773" s="78">
        <f t="shared" si="129"/>
        <v>0.5605</v>
      </c>
      <c r="BB773" s="78">
        <f t="shared" si="129"/>
        <v>7.5819999999999999</v>
      </c>
      <c r="BC773" s="78">
        <f t="shared" si="129"/>
        <v>43.86</v>
      </c>
      <c r="BD773" s="78">
        <f t="shared" si="129"/>
        <v>0</v>
      </c>
      <c r="BE773" s="78">
        <f t="shared" si="129"/>
        <v>1.4580000000000002</v>
      </c>
      <c r="BF773" s="78">
        <f t="shared" si="129"/>
        <v>43.749999999999993</v>
      </c>
      <c r="BG773" s="78">
        <f t="shared" si="129"/>
        <v>211.20000000000002</v>
      </c>
      <c r="BH773" s="78">
        <f t="shared" si="129"/>
        <v>669.07999999999993</v>
      </c>
      <c r="BI773" s="78">
        <f t="shared" si="129"/>
        <v>877.15</v>
      </c>
      <c r="BJ773" s="78">
        <f t="shared" si="129"/>
        <v>287.45</v>
      </c>
      <c r="BK773" s="78">
        <f t="shared" si="129"/>
        <v>17.14</v>
      </c>
    </row>
    <row r="774" spans="1:65" ht="15.75" customHeight="1" x14ac:dyDescent="0.25">
      <c r="A774" s="542" t="s">
        <v>42</v>
      </c>
      <c r="B774" s="542"/>
      <c r="C774" s="542"/>
      <c r="D774" s="54"/>
      <c r="E774" s="47"/>
      <c r="F774" s="44"/>
      <c r="G774" s="38"/>
      <c r="H774" s="38"/>
      <c r="I774" s="45"/>
      <c r="J774" s="200"/>
      <c r="K774" s="200"/>
      <c r="L774" s="200"/>
      <c r="M774" s="200"/>
      <c r="N774" s="200"/>
      <c r="O774" s="200"/>
      <c r="P774" s="200"/>
      <c r="Q774" s="44"/>
      <c r="R774" s="47"/>
      <c r="S774" s="50"/>
      <c r="T774" s="51"/>
      <c r="U774" s="71"/>
      <c r="V774" s="97"/>
      <c r="W774" s="632" t="s">
        <v>42</v>
      </c>
      <c r="X774" s="632"/>
      <c r="Y774" s="632"/>
      <c r="Z774" s="38"/>
      <c r="AA774" s="38"/>
      <c r="AB774" s="51"/>
      <c r="AC774" s="71"/>
      <c r="AD774" s="71"/>
      <c r="AE774" s="51"/>
      <c r="AF774" s="51"/>
      <c r="AG774" s="71"/>
      <c r="AH774" s="71"/>
      <c r="AI774" s="51"/>
      <c r="AJ774" s="51"/>
      <c r="AK774" s="71"/>
      <c r="AL774" s="71"/>
      <c r="AM774" s="71"/>
      <c r="AN774" s="71"/>
      <c r="AO774" s="38"/>
      <c r="AP774" s="38"/>
      <c r="AQ774" s="51"/>
      <c r="AR774" s="71"/>
      <c r="AS774" s="71"/>
      <c r="AT774" s="51"/>
      <c r="AU774" s="51"/>
      <c r="AV774" s="71"/>
      <c r="AW774" s="71"/>
      <c r="AX774" s="51"/>
      <c r="AY774" s="51"/>
      <c r="AZ774" s="71"/>
      <c r="BA774" s="71"/>
      <c r="BB774" s="71"/>
      <c r="BC774" s="71"/>
      <c r="BE774" s="200"/>
      <c r="BF774" s="200"/>
      <c r="BG774" s="200"/>
      <c r="BH774" s="200"/>
      <c r="BI774" s="200"/>
      <c r="BJ774" s="200"/>
      <c r="BK774" s="200"/>
    </row>
    <row r="775" spans="1:65" ht="15.75" customHeight="1" x14ac:dyDescent="0.25">
      <c r="A775" s="537" t="s">
        <v>13</v>
      </c>
      <c r="B775" s="537"/>
      <c r="C775" s="537"/>
      <c r="D775" s="54"/>
      <c r="E775" s="47"/>
      <c r="F775" s="44"/>
      <c r="G775" s="38"/>
      <c r="H775" s="38"/>
      <c r="I775" s="45"/>
      <c r="J775" s="200"/>
      <c r="K775" s="200"/>
      <c r="L775" s="200"/>
      <c r="M775" s="200"/>
      <c r="N775" s="200"/>
      <c r="O775" s="200"/>
      <c r="P775" s="200"/>
      <c r="Q775" s="44"/>
      <c r="R775" s="47"/>
      <c r="S775" s="44"/>
      <c r="T775" s="38"/>
      <c r="U775" s="51"/>
      <c r="V775" s="49"/>
      <c r="W775" s="511" t="s">
        <v>13</v>
      </c>
      <c r="X775" s="511"/>
      <c r="Y775" s="511"/>
      <c r="Z775" s="38"/>
      <c r="AA775" s="38"/>
      <c r="AB775" s="38"/>
      <c r="AC775" s="51"/>
      <c r="AD775" s="51"/>
      <c r="AE775" s="38"/>
      <c r="AF775" s="38"/>
      <c r="AG775" s="51"/>
      <c r="AH775" s="51"/>
      <c r="AI775" s="38"/>
      <c r="AJ775" s="38"/>
      <c r="AK775" s="51"/>
      <c r="AL775" s="51"/>
      <c r="AM775" s="51"/>
      <c r="AN775" s="51"/>
      <c r="AO775" s="38"/>
      <c r="AP775" s="38"/>
      <c r="AQ775" s="38"/>
      <c r="AR775" s="51"/>
      <c r="AS775" s="51"/>
      <c r="AT775" s="38"/>
      <c r="AU775" s="38"/>
      <c r="AV775" s="51"/>
      <c r="AW775" s="51"/>
      <c r="AX775" s="38"/>
      <c r="AY775" s="38"/>
      <c r="AZ775" s="51"/>
      <c r="BA775" s="51"/>
      <c r="BB775" s="51"/>
      <c r="BC775" s="51"/>
      <c r="BE775" s="200"/>
      <c r="BF775" s="200"/>
      <c r="BG775" s="200"/>
      <c r="BH775" s="200"/>
      <c r="BI775" s="200"/>
      <c r="BJ775" s="200"/>
      <c r="BK775" s="200"/>
    </row>
    <row r="776" spans="1:65" ht="15.75" customHeight="1" x14ac:dyDescent="0.25">
      <c r="A776" s="554" t="s">
        <v>76</v>
      </c>
      <c r="B776" s="554"/>
      <c r="C776" s="554"/>
      <c r="D776" s="48"/>
      <c r="E776" s="49"/>
      <c r="F776" s="44"/>
      <c r="G776" s="38"/>
      <c r="H776" s="38"/>
      <c r="I776" s="45"/>
      <c r="J776" s="200"/>
      <c r="K776" s="200"/>
      <c r="L776" s="200"/>
      <c r="M776" s="200"/>
      <c r="N776" s="200"/>
      <c r="O776" s="200"/>
      <c r="P776" s="200"/>
      <c r="Q776" s="50"/>
      <c r="R776" s="49"/>
      <c r="S776" s="44"/>
      <c r="T776" s="38"/>
      <c r="U776" s="38"/>
      <c r="V776" s="47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E776" s="200"/>
      <c r="BF776" s="200"/>
      <c r="BG776" s="200"/>
      <c r="BH776" s="200"/>
      <c r="BI776" s="200"/>
      <c r="BJ776" s="200"/>
      <c r="BK776" s="200"/>
    </row>
    <row r="777" spans="1:65" ht="15.75" customHeight="1" x14ac:dyDescent="0.25">
      <c r="A777" s="554" t="s">
        <v>103</v>
      </c>
      <c r="B777" s="554"/>
      <c r="C777" s="554"/>
      <c r="D777" s="54" t="s">
        <v>74</v>
      </c>
      <c r="E777" s="49">
        <v>150</v>
      </c>
      <c r="F777" s="44"/>
      <c r="G777" s="38"/>
      <c r="H777" s="38"/>
      <c r="I777" s="45"/>
      <c r="J777" s="200"/>
      <c r="K777" s="200"/>
      <c r="L777" s="200"/>
      <c r="M777" s="200"/>
      <c r="N777" s="200"/>
      <c r="O777" s="200"/>
      <c r="P777" s="200"/>
      <c r="Q777" s="44" t="s">
        <v>75</v>
      </c>
      <c r="R777" s="49">
        <v>210</v>
      </c>
      <c r="S777" s="44"/>
      <c r="T777" s="38"/>
      <c r="U777" s="38"/>
      <c r="V777" s="47"/>
      <c r="W777" s="448"/>
      <c r="X777" s="453"/>
      <c r="Y777" s="448"/>
      <c r="Z777" s="38"/>
      <c r="AA777" s="38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E777" s="200"/>
      <c r="BF777" s="200"/>
      <c r="BG777" s="200"/>
      <c r="BH777" s="200"/>
      <c r="BI777" s="200"/>
      <c r="BJ777" s="200"/>
      <c r="BK777" s="200"/>
    </row>
    <row r="778" spans="1:65" ht="15.75" customHeight="1" x14ac:dyDescent="0.25">
      <c r="A778" s="560" t="s">
        <v>33</v>
      </c>
      <c r="B778" s="560"/>
      <c r="C778" s="560"/>
      <c r="D778" s="83">
        <v>23</v>
      </c>
      <c r="E778" s="84">
        <v>23</v>
      </c>
      <c r="F778" s="85"/>
      <c r="G778" s="38"/>
      <c r="H778" s="38"/>
      <c r="I778" s="45"/>
      <c r="J778" s="200"/>
      <c r="K778" s="200"/>
      <c r="L778" s="200"/>
      <c r="M778" s="200"/>
      <c r="N778" s="200"/>
      <c r="O778" s="200"/>
      <c r="P778" s="200"/>
      <c r="Q778" s="85">
        <v>31</v>
      </c>
      <c r="R778" s="84">
        <v>31</v>
      </c>
      <c r="S778" s="85"/>
      <c r="T778" s="38"/>
      <c r="U778" s="38"/>
      <c r="V778" s="47"/>
      <c r="W778" s="511" t="s">
        <v>157</v>
      </c>
      <c r="X778" s="511"/>
      <c r="Y778" s="511"/>
      <c r="Z778" s="38"/>
      <c r="AA778" s="51">
        <v>150</v>
      </c>
      <c r="AB778" s="38"/>
      <c r="AC778" s="51"/>
      <c r="AD778" s="51"/>
      <c r="AE778" s="38"/>
      <c r="AF778" s="38"/>
      <c r="AG778" s="51"/>
      <c r="AH778" s="51"/>
      <c r="AI778" s="38"/>
      <c r="AJ778" s="38"/>
      <c r="AK778" s="51"/>
      <c r="AL778" s="51"/>
      <c r="AM778" s="51"/>
      <c r="AN778" s="51"/>
      <c r="AO778" s="38"/>
      <c r="AP778" s="51">
        <v>180</v>
      </c>
      <c r="AQ778" s="38"/>
      <c r="AR778" s="51"/>
      <c r="AS778" s="51"/>
      <c r="AT778" s="38"/>
      <c r="AU778" s="38"/>
      <c r="AV778" s="51"/>
      <c r="AW778" s="51"/>
      <c r="AX778" s="38"/>
      <c r="AY778" s="38"/>
      <c r="AZ778" s="51"/>
      <c r="BA778" s="51"/>
      <c r="BB778" s="51"/>
      <c r="BC778" s="51"/>
      <c r="BE778" s="200"/>
      <c r="BF778" s="200"/>
      <c r="BG778" s="200"/>
      <c r="BH778" s="200"/>
      <c r="BI778" s="200"/>
      <c r="BJ778" s="200"/>
      <c r="BK778" s="200"/>
    </row>
    <row r="779" spans="1:65" s="77" customFormat="1" ht="15.75" customHeight="1" x14ac:dyDescent="0.25">
      <c r="A779" s="560" t="s">
        <v>25</v>
      </c>
      <c r="B779" s="560"/>
      <c r="C779" s="560"/>
      <c r="D779" s="54">
        <v>75</v>
      </c>
      <c r="E779" s="47">
        <v>75</v>
      </c>
      <c r="F779" s="44"/>
      <c r="G779" s="38"/>
      <c r="H779" s="38"/>
      <c r="I779" s="45"/>
      <c r="J779" s="200"/>
      <c r="K779" s="200"/>
      <c r="L779" s="200"/>
      <c r="M779" s="200"/>
      <c r="N779" s="200"/>
      <c r="O779" s="200"/>
      <c r="P779" s="200"/>
      <c r="Q779" s="44">
        <v>100</v>
      </c>
      <c r="R779" s="47">
        <v>100</v>
      </c>
      <c r="S779" s="44"/>
      <c r="T779" s="38"/>
      <c r="U779" s="38"/>
      <c r="V779" s="47"/>
      <c r="W779" s="603" t="s">
        <v>188</v>
      </c>
      <c r="X779" s="603"/>
      <c r="Y779" s="603"/>
      <c r="Z779" s="64"/>
      <c r="AA779" s="65"/>
      <c r="AB779" s="65"/>
      <c r="AC779" s="64"/>
      <c r="AD779" s="64"/>
      <c r="AE779" s="65"/>
      <c r="AF779" s="65"/>
      <c r="AG779" s="64"/>
      <c r="AH779" s="64"/>
      <c r="AI779" s="65"/>
      <c r="AJ779" s="65"/>
      <c r="AK779" s="64"/>
      <c r="AL779" s="64"/>
      <c r="AM779" s="64"/>
      <c r="AN779" s="64"/>
      <c r="AO779" s="64"/>
      <c r="AP779" s="65"/>
      <c r="AQ779" s="65"/>
      <c r="AR779" s="64"/>
      <c r="AS779" s="64"/>
      <c r="AT779" s="65"/>
      <c r="AU779" s="65"/>
      <c r="AV779" s="64"/>
      <c r="AW779" s="64"/>
      <c r="AX779" s="65"/>
      <c r="AY779" s="65"/>
      <c r="AZ779" s="64"/>
      <c r="BA779" s="64"/>
      <c r="BB779" s="64"/>
      <c r="BC779" s="64"/>
      <c r="BE779" s="200"/>
      <c r="BF779" s="200"/>
      <c r="BG779" s="200"/>
      <c r="BH779" s="200"/>
      <c r="BI779" s="200"/>
      <c r="BJ779" s="200"/>
      <c r="BK779" s="200"/>
    </row>
    <row r="780" spans="1:65" s="81" customFormat="1" ht="15.75" customHeight="1" x14ac:dyDescent="0.25">
      <c r="A780" s="560" t="s">
        <v>61</v>
      </c>
      <c r="B780" s="560"/>
      <c r="C780" s="560"/>
      <c r="D780" s="54">
        <v>56</v>
      </c>
      <c r="E780" s="47">
        <v>56</v>
      </c>
      <c r="F780" s="44"/>
      <c r="G780" s="38"/>
      <c r="H780" s="38"/>
      <c r="I780" s="45"/>
      <c r="J780" s="200"/>
      <c r="K780" s="200"/>
      <c r="L780" s="200"/>
      <c r="M780" s="200"/>
      <c r="N780" s="200"/>
      <c r="O780" s="200"/>
      <c r="P780" s="200"/>
      <c r="Q780" s="44">
        <v>75</v>
      </c>
      <c r="R780" s="47">
        <v>75</v>
      </c>
      <c r="S780" s="44"/>
      <c r="T780" s="38"/>
      <c r="U780" s="38"/>
      <c r="V780" s="47"/>
      <c r="W780" s="641" t="s">
        <v>191</v>
      </c>
      <c r="X780" s="641"/>
      <c r="Y780" s="641"/>
      <c r="Z780" s="80"/>
      <c r="AA780" s="80"/>
      <c r="AB780" s="108"/>
      <c r="AC780" s="80"/>
      <c r="AD780" s="80"/>
      <c r="AE780" s="108"/>
      <c r="AF780" s="108"/>
      <c r="AG780" s="80"/>
      <c r="AH780" s="80"/>
      <c r="AI780" s="108"/>
      <c r="AJ780" s="108"/>
      <c r="AK780" s="80"/>
      <c r="AL780" s="80"/>
      <c r="AM780" s="80"/>
      <c r="AN780" s="80"/>
      <c r="AO780" s="80"/>
      <c r="AP780" s="80"/>
      <c r="AQ780" s="108"/>
      <c r="AR780" s="80"/>
      <c r="AS780" s="80"/>
      <c r="AT780" s="108"/>
      <c r="AU780" s="108"/>
      <c r="AV780" s="80"/>
      <c r="AW780" s="80"/>
      <c r="AX780" s="108"/>
      <c r="AY780" s="108"/>
      <c r="AZ780" s="80"/>
      <c r="BA780" s="80"/>
      <c r="BB780" s="80"/>
      <c r="BC780" s="80"/>
      <c r="BE780" s="200"/>
      <c r="BF780" s="200"/>
      <c r="BG780" s="200"/>
      <c r="BH780" s="200"/>
      <c r="BI780" s="200"/>
      <c r="BJ780" s="200"/>
      <c r="BK780" s="200"/>
    </row>
    <row r="781" spans="1:65" ht="15.75" customHeight="1" x14ac:dyDescent="0.25">
      <c r="A781" s="560" t="s">
        <v>27</v>
      </c>
      <c r="B781" s="560"/>
      <c r="C781" s="560"/>
      <c r="D781" s="54">
        <v>4.5</v>
      </c>
      <c r="E781" s="47">
        <v>4.5</v>
      </c>
      <c r="F781" s="44"/>
      <c r="G781" s="38"/>
      <c r="H781" s="38"/>
      <c r="I781" s="45"/>
      <c r="J781" s="200"/>
      <c r="K781" s="200"/>
      <c r="L781" s="200"/>
      <c r="M781" s="200"/>
      <c r="N781" s="200"/>
      <c r="O781" s="200"/>
      <c r="P781" s="200"/>
      <c r="Q781" s="44">
        <v>8</v>
      </c>
      <c r="R781" s="47">
        <v>8</v>
      </c>
      <c r="S781" s="44"/>
      <c r="T781" s="38"/>
      <c r="U781" s="38"/>
      <c r="V781" s="47"/>
      <c r="W781" s="632" t="s">
        <v>47</v>
      </c>
      <c r="X781" s="632"/>
      <c r="Y781" s="632"/>
      <c r="Z781" s="38"/>
      <c r="AA781" s="89"/>
      <c r="AB781" s="51"/>
      <c r="AC781" s="38"/>
      <c r="AD781" s="38"/>
      <c r="AE781" s="51"/>
      <c r="AF781" s="51"/>
      <c r="AG781" s="38"/>
      <c r="AH781" s="38"/>
      <c r="AI781" s="51"/>
      <c r="AJ781" s="51"/>
      <c r="AK781" s="38"/>
      <c r="AL781" s="38"/>
      <c r="AM781" s="38"/>
      <c r="AN781" s="38"/>
      <c r="AO781" s="38"/>
      <c r="AP781" s="38"/>
      <c r="AQ781" s="51"/>
      <c r="AR781" s="38"/>
      <c r="AS781" s="38"/>
      <c r="AT781" s="51"/>
      <c r="AU781" s="51"/>
      <c r="AV781" s="38"/>
      <c r="AW781" s="38"/>
      <c r="AX781" s="51"/>
      <c r="AY781" s="51"/>
      <c r="AZ781" s="38"/>
      <c r="BA781" s="38"/>
      <c r="BB781" s="38"/>
      <c r="BC781" s="38"/>
      <c r="BE781" s="200"/>
      <c r="BF781" s="200"/>
      <c r="BG781" s="200"/>
      <c r="BH781" s="200"/>
      <c r="BI781" s="200"/>
      <c r="BJ781" s="200"/>
      <c r="BK781" s="200"/>
    </row>
    <row r="782" spans="1:65" ht="15.75" customHeight="1" x14ac:dyDescent="0.25">
      <c r="A782" s="560" t="s">
        <v>28</v>
      </c>
      <c r="B782" s="560"/>
      <c r="C782" s="560"/>
      <c r="D782" s="54">
        <v>5</v>
      </c>
      <c r="E782" s="47">
        <v>5</v>
      </c>
      <c r="F782" s="44"/>
      <c r="G782" s="38"/>
      <c r="H782" s="38"/>
      <c r="I782" s="45"/>
      <c r="J782" s="200"/>
      <c r="K782" s="200"/>
      <c r="L782" s="200"/>
      <c r="M782" s="200"/>
      <c r="N782" s="200"/>
      <c r="O782" s="200"/>
      <c r="P782" s="200"/>
      <c r="Q782" s="44">
        <v>10</v>
      </c>
      <c r="R782" s="47">
        <v>10</v>
      </c>
      <c r="S782" s="44"/>
      <c r="T782" s="38"/>
      <c r="U782" s="38"/>
      <c r="V782" s="47"/>
      <c r="W782" s="511" t="s">
        <v>13</v>
      </c>
      <c r="X782" s="511"/>
      <c r="Y782" s="511"/>
      <c r="Z782" s="38"/>
      <c r="AA782" s="38"/>
      <c r="AB782" s="38"/>
      <c r="AC782" s="89"/>
      <c r="AD782" s="89"/>
      <c r="AE782" s="38"/>
      <c r="AF782" s="38"/>
      <c r="AG782" s="89"/>
      <c r="AH782" s="89"/>
      <c r="AI782" s="38"/>
      <c r="AJ782" s="38"/>
      <c r="AK782" s="89"/>
      <c r="AL782" s="89"/>
      <c r="AM782" s="89"/>
      <c r="AN782" s="89"/>
      <c r="AO782" s="38"/>
      <c r="AP782" s="89"/>
      <c r="AQ782" s="38"/>
      <c r="AR782" s="89"/>
      <c r="AS782" s="89"/>
      <c r="AT782" s="38"/>
      <c r="AU782" s="38"/>
      <c r="AV782" s="89"/>
      <c r="AW782" s="89"/>
      <c r="AX782" s="38"/>
      <c r="AY782" s="38"/>
      <c r="AZ782" s="89"/>
      <c r="BA782" s="89"/>
      <c r="BB782" s="89"/>
      <c r="BC782" s="89"/>
      <c r="BE782" s="200"/>
      <c r="BF782" s="200"/>
      <c r="BG782" s="200"/>
      <c r="BH782" s="200"/>
      <c r="BI782" s="200"/>
      <c r="BJ782" s="200"/>
      <c r="BK782" s="200"/>
    </row>
    <row r="783" spans="1:65" ht="15.75" customHeight="1" x14ac:dyDescent="0.25">
      <c r="A783" s="560"/>
      <c r="B783" s="560"/>
      <c r="C783" s="560"/>
      <c r="D783" s="86"/>
      <c r="E783" s="87"/>
      <c r="F783" s="50">
        <v>4.58</v>
      </c>
      <c r="G783" s="51">
        <v>8.48</v>
      </c>
      <c r="H783" s="51">
        <v>25.13</v>
      </c>
      <c r="I783" s="213">
        <v>195</v>
      </c>
      <c r="J783" s="179"/>
      <c r="K783" s="179">
        <v>20</v>
      </c>
      <c r="L783" s="179">
        <v>11.35</v>
      </c>
      <c r="M783" s="179">
        <v>145.19999999999999</v>
      </c>
      <c r="N783" s="179">
        <v>96.1</v>
      </c>
      <c r="O783" s="180">
        <v>3.12</v>
      </c>
      <c r="P783" s="180"/>
      <c r="Q783" s="48"/>
      <c r="R783" s="49"/>
      <c r="S783" s="50">
        <v>6.1</v>
      </c>
      <c r="T783" s="51">
        <v>11.3</v>
      </c>
      <c r="U783" s="51">
        <v>33.5</v>
      </c>
      <c r="V783" s="49">
        <v>260</v>
      </c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E783" s="178"/>
      <c r="BF783" s="179">
        <v>20</v>
      </c>
      <c r="BG783" s="179">
        <v>11.35</v>
      </c>
      <c r="BH783" s="179">
        <v>145.19999999999999</v>
      </c>
      <c r="BI783" s="179">
        <v>96.1</v>
      </c>
      <c r="BJ783" s="180">
        <v>3.12</v>
      </c>
      <c r="BK783" s="180"/>
    </row>
    <row r="784" spans="1:65" ht="15.75" hidden="1" customHeight="1" x14ac:dyDescent="0.3">
      <c r="A784" s="639" t="s">
        <v>10</v>
      </c>
      <c r="B784" s="627"/>
      <c r="C784" s="640"/>
      <c r="D784" s="54">
        <v>25</v>
      </c>
      <c r="E784" s="49">
        <v>25</v>
      </c>
      <c r="F784" s="50">
        <v>1.98</v>
      </c>
      <c r="G784" s="51">
        <v>0.25</v>
      </c>
      <c r="H784" s="51">
        <v>12.08</v>
      </c>
      <c r="I784" s="52">
        <v>58.3</v>
      </c>
      <c r="J784" s="201"/>
      <c r="K784" s="201"/>
      <c r="L784" s="201"/>
      <c r="M784" s="201"/>
      <c r="N784" s="201"/>
      <c r="O784" s="201"/>
      <c r="P784" s="201"/>
      <c r="Q784" s="44">
        <v>25</v>
      </c>
      <c r="R784" s="49">
        <v>25</v>
      </c>
      <c r="S784" s="50">
        <v>1.98</v>
      </c>
      <c r="T784" s="51">
        <v>0.25</v>
      </c>
      <c r="U784" s="51">
        <v>12.08</v>
      </c>
      <c r="V784" s="49">
        <v>58.3</v>
      </c>
      <c r="W784" s="639" t="s">
        <v>10</v>
      </c>
      <c r="X784" s="627"/>
      <c r="Y784" s="640"/>
      <c r="Z784" s="38">
        <v>25</v>
      </c>
      <c r="AA784" s="51">
        <v>25</v>
      </c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38">
        <v>30</v>
      </c>
      <c r="AP784" s="51">
        <v>30</v>
      </c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E784" s="201"/>
      <c r="BF784" s="201"/>
      <c r="BG784" s="201"/>
      <c r="BH784" s="201"/>
      <c r="BI784" s="201"/>
      <c r="BJ784" s="201"/>
      <c r="BK784" s="201"/>
    </row>
    <row r="785" spans="1:63" s="1" customFormat="1" x14ac:dyDescent="0.25">
      <c r="A785" s="521" t="s">
        <v>140</v>
      </c>
      <c r="B785" s="522"/>
      <c r="C785" s="523"/>
      <c r="D785" s="17"/>
      <c r="E785" s="6">
        <v>35</v>
      </c>
      <c r="F785" s="9"/>
      <c r="G785" s="10"/>
      <c r="H785" s="10"/>
      <c r="I785" s="18"/>
      <c r="J785" s="10"/>
      <c r="K785" s="10"/>
      <c r="L785" s="10"/>
      <c r="M785" s="10"/>
      <c r="N785" s="10"/>
      <c r="O785" s="10"/>
      <c r="P785" s="10"/>
      <c r="Q785" s="3"/>
      <c r="R785" s="6">
        <v>35</v>
      </c>
      <c r="S785" s="9"/>
      <c r="T785" s="10"/>
      <c r="U785" s="7"/>
      <c r="V785" s="8"/>
      <c r="W785" s="521" t="s">
        <v>140</v>
      </c>
      <c r="X785" s="522"/>
      <c r="Y785" s="523"/>
      <c r="Z785" s="7"/>
      <c r="AA785" s="10">
        <v>40</v>
      </c>
      <c r="AB785" s="10"/>
      <c r="AC785" s="7"/>
      <c r="AD785" s="7"/>
      <c r="AE785" s="10"/>
      <c r="AF785" s="10"/>
      <c r="AG785" s="7"/>
      <c r="AH785" s="7"/>
      <c r="AI785" s="10"/>
      <c r="AJ785" s="10"/>
      <c r="AK785" s="7"/>
      <c r="AL785" s="7"/>
      <c r="AM785" s="7"/>
      <c r="AN785" s="7"/>
      <c r="AO785" s="7"/>
      <c r="AP785" s="10">
        <v>40</v>
      </c>
      <c r="AQ785" s="10"/>
      <c r="AR785" s="7"/>
      <c r="AS785" s="7"/>
      <c r="AT785" s="10"/>
      <c r="AU785" s="10"/>
      <c r="AV785" s="7"/>
      <c r="AW785" s="7"/>
      <c r="AX785" s="7"/>
      <c r="AY785" s="10"/>
      <c r="AZ785" s="10"/>
      <c r="BA785" s="7"/>
      <c r="BB785" s="7"/>
      <c r="BC785" s="7"/>
      <c r="BE785" s="10"/>
      <c r="BF785" s="10"/>
      <c r="BG785" s="10"/>
      <c r="BH785" s="10"/>
      <c r="BI785" s="10"/>
      <c r="BJ785" s="10"/>
      <c r="BK785" s="10"/>
    </row>
    <row r="786" spans="1:63" s="1" customFormat="1" x14ac:dyDescent="0.25">
      <c r="A786" s="543" t="s">
        <v>28</v>
      </c>
      <c r="B786" s="515"/>
      <c r="C786" s="516"/>
      <c r="D786" s="17">
        <v>5</v>
      </c>
      <c r="E786" s="6">
        <v>5</v>
      </c>
      <c r="F786" s="9"/>
      <c r="G786" s="10"/>
      <c r="H786" s="10"/>
      <c r="I786" s="18"/>
      <c r="J786" s="10"/>
      <c r="K786" s="10"/>
      <c r="L786" s="10"/>
      <c r="M786" s="10"/>
      <c r="N786" s="10"/>
      <c r="O786" s="10"/>
      <c r="P786" s="10"/>
      <c r="Q786" s="3">
        <v>5</v>
      </c>
      <c r="R786" s="6">
        <v>5</v>
      </c>
      <c r="S786" s="9"/>
      <c r="T786" s="10"/>
      <c r="U786" s="10"/>
      <c r="V786" s="6"/>
      <c r="W786" s="543" t="s">
        <v>28</v>
      </c>
      <c r="X786" s="515"/>
      <c r="Y786" s="516"/>
      <c r="Z786" s="7">
        <v>10</v>
      </c>
      <c r="AA786" s="10">
        <v>10</v>
      </c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7">
        <v>10</v>
      </c>
      <c r="AP786" s="10">
        <v>10</v>
      </c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E786" s="10"/>
      <c r="BF786" s="10"/>
      <c r="BG786" s="10"/>
      <c r="BH786" s="10"/>
      <c r="BI786" s="10"/>
      <c r="BJ786" s="10"/>
      <c r="BK786" s="10"/>
    </row>
    <row r="787" spans="1:63" s="1" customFormat="1" x14ac:dyDescent="0.25">
      <c r="A787" s="543" t="s">
        <v>10</v>
      </c>
      <c r="B787" s="515"/>
      <c r="C787" s="516"/>
      <c r="D787" s="17">
        <v>30</v>
      </c>
      <c r="E787" s="6">
        <v>30</v>
      </c>
      <c r="F787" s="9"/>
      <c r="G787" s="10"/>
      <c r="H787" s="10"/>
      <c r="I787" s="18"/>
      <c r="J787" s="10"/>
      <c r="K787" s="10"/>
      <c r="L787" s="10"/>
      <c r="M787" s="10"/>
      <c r="N787" s="10"/>
      <c r="O787" s="10"/>
      <c r="P787" s="10"/>
      <c r="Q787" s="3">
        <v>30</v>
      </c>
      <c r="R787" s="6">
        <v>30</v>
      </c>
      <c r="S787" s="9"/>
      <c r="T787" s="10"/>
      <c r="U787" s="10"/>
      <c r="V787" s="18"/>
      <c r="W787" s="543" t="s">
        <v>10</v>
      </c>
      <c r="X787" s="515"/>
      <c r="Y787" s="516"/>
      <c r="Z787" s="7">
        <v>30</v>
      </c>
      <c r="AA787" s="10">
        <v>30</v>
      </c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7">
        <v>30</v>
      </c>
      <c r="AP787" s="10">
        <v>30</v>
      </c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E787" s="10"/>
      <c r="BF787" s="10"/>
      <c r="BG787" s="10"/>
      <c r="BH787" s="10"/>
      <c r="BI787" s="10"/>
      <c r="BJ787" s="10"/>
      <c r="BK787" s="10"/>
    </row>
    <row r="788" spans="1:63" s="1" customFormat="1" x14ac:dyDescent="0.25">
      <c r="A788" s="543"/>
      <c r="B788" s="515"/>
      <c r="C788" s="516"/>
      <c r="D788" s="17"/>
      <c r="E788" s="6"/>
      <c r="F788" s="9">
        <v>2.4500000000000002</v>
      </c>
      <c r="G788" s="10">
        <v>7.55</v>
      </c>
      <c r="H788" s="10">
        <v>14.62</v>
      </c>
      <c r="I788" s="10">
        <v>136</v>
      </c>
      <c r="J788" s="9">
        <v>0.05</v>
      </c>
      <c r="K788" s="10"/>
      <c r="L788" s="10">
        <v>40</v>
      </c>
      <c r="M788" s="10">
        <v>9.3000000000000007</v>
      </c>
      <c r="N788" s="10">
        <v>29.1</v>
      </c>
      <c r="O788" s="10">
        <v>9.9</v>
      </c>
      <c r="P788" s="214">
        <v>0.62</v>
      </c>
      <c r="Q788" s="17"/>
      <c r="R788" s="6"/>
      <c r="S788" s="9">
        <v>2.4500000000000002</v>
      </c>
      <c r="T788" s="10">
        <v>7.55</v>
      </c>
      <c r="U788" s="10">
        <v>14.62</v>
      </c>
      <c r="V788" s="10">
        <v>136</v>
      </c>
      <c r="W788" s="515"/>
      <c r="X788" s="515"/>
      <c r="Y788" s="516"/>
      <c r="Z788" s="7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7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E788" s="9">
        <v>0.05</v>
      </c>
      <c r="BF788" s="10"/>
      <c r="BG788" s="10">
        <v>40</v>
      </c>
      <c r="BH788" s="10">
        <v>9.3000000000000007</v>
      </c>
      <c r="BI788" s="10">
        <v>29.1</v>
      </c>
      <c r="BJ788" s="10">
        <v>9.9</v>
      </c>
      <c r="BK788" s="214">
        <v>0.62</v>
      </c>
    </row>
    <row r="789" spans="1:63" ht="15.75" customHeight="1" x14ac:dyDescent="0.25">
      <c r="A789" s="504" t="s">
        <v>153</v>
      </c>
      <c r="B789" s="504"/>
      <c r="C789" s="504"/>
      <c r="D789" s="54"/>
      <c r="E789" s="49">
        <v>150</v>
      </c>
      <c r="F789" s="44"/>
      <c r="G789" s="38"/>
      <c r="H789" s="38"/>
      <c r="I789" s="45"/>
      <c r="J789" s="200"/>
      <c r="K789" s="200"/>
      <c r="L789" s="200"/>
      <c r="M789" s="200"/>
      <c r="N789" s="200"/>
      <c r="O789" s="200"/>
      <c r="P789" s="200"/>
      <c r="Q789" s="44"/>
      <c r="R789" s="49">
        <v>180</v>
      </c>
      <c r="S789" s="88"/>
      <c r="T789" s="89"/>
      <c r="U789" s="51"/>
      <c r="V789" s="49"/>
      <c r="W789" s="511" t="s">
        <v>153</v>
      </c>
      <c r="X789" s="511"/>
      <c r="Y789" s="511"/>
      <c r="Z789" s="38"/>
      <c r="AA789" s="51" t="s">
        <v>155</v>
      </c>
      <c r="AB789" s="89"/>
      <c r="AC789" s="51"/>
      <c r="AD789" s="51"/>
      <c r="AE789" s="89"/>
      <c r="AF789" s="89"/>
      <c r="AG789" s="51"/>
      <c r="AH789" s="51"/>
      <c r="AI789" s="89"/>
      <c r="AJ789" s="89"/>
      <c r="AK789" s="51"/>
      <c r="AL789" s="51"/>
      <c r="AM789" s="51"/>
      <c r="AN789" s="51"/>
      <c r="AO789" s="38"/>
      <c r="AP789" s="51" t="s">
        <v>154</v>
      </c>
      <c r="AQ789" s="89"/>
      <c r="AR789" s="51"/>
      <c r="AS789" s="51"/>
      <c r="AT789" s="89"/>
      <c r="AU789" s="89"/>
      <c r="AV789" s="51"/>
      <c r="AW789" s="51"/>
      <c r="AX789" s="89"/>
      <c r="AY789" s="89"/>
      <c r="AZ789" s="51"/>
      <c r="BA789" s="51"/>
      <c r="BB789" s="51"/>
      <c r="BC789" s="51"/>
      <c r="BE789" s="200"/>
      <c r="BF789" s="200"/>
      <c r="BG789" s="200"/>
      <c r="BH789" s="200"/>
      <c r="BI789" s="200"/>
      <c r="BJ789" s="200"/>
      <c r="BK789" s="200"/>
    </row>
    <row r="790" spans="1:63" ht="15.75" customHeight="1" x14ac:dyDescent="0.25">
      <c r="A790" s="512" t="s">
        <v>9</v>
      </c>
      <c r="B790" s="512"/>
      <c r="C790" s="512"/>
      <c r="D790" s="54">
        <v>0.2</v>
      </c>
      <c r="E790" s="47">
        <v>0.2</v>
      </c>
      <c r="F790" s="44"/>
      <c r="G790" s="38"/>
      <c r="H790" s="38"/>
      <c r="I790" s="45"/>
      <c r="J790" s="200"/>
      <c r="K790" s="200"/>
      <c r="L790" s="200"/>
      <c r="M790" s="200"/>
      <c r="N790" s="200"/>
      <c r="O790" s="200"/>
      <c r="P790" s="200"/>
      <c r="Q790" s="44">
        <v>0.3</v>
      </c>
      <c r="R790" s="47">
        <v>0.3</v>
      </c>
      <c r="S790" s="88"/>
      <c r="T790" s="89"/>
      <c r="U790" s="57"/>
      <c r="V790" s="59"/>
      <c r="W790" s="513" t="s">
        <v>9</v>
      </c>
      <c r="X790" s="513"/>
      <c r="Y790" s="513"/>
      <c r="Z790" s="38">
        <v>0.2</v>
      </c>
      <c r="AA790" s="38">
        <v>0.2</v>
      </c>
      <c r="AB790" s="89"/>
      <c r="AC790" s="57"/>
      <c r="AD790" s="57"/>
      <c r="AE790" s="89"/>
      <c r="AF790" s="89"/>
      <c r="AG790" s="57"/>
      <c r="AH790" s="57"/>
      <c r="AI790" s="89"/>
      <c r="AJ790" s="89"/>
      <c r="AK790" s="57"/>
      <c r="AL790" s="57"/>
      <c r="AM790" s="57"/>
      <c r="AN790" s="57"/>
      <c r="AO790" s="38">
        <v>0.3</v>
      </c>
      <c r="AP790" s="38">
        <v>0.3</v>
      </c>
      <c r="AQ790" s="89"/>
      <c r="AR790" s="57"/>
      <c r="AS790" s="57"/>
      <c r="AT790" s="89"/>
      <c r="AU790" s="89"/>
      <c r="AV790" s="57"/>
      <c r="AW790" s="57"/>
      <c r="AX790" s="89"/>
      <c r="AY790" s="89"/>
      <c r="AZ790" s="57"/>
      <c r="BA790" s="57"/>
      <c r="BB790" s="57"/>
      <c r="BC790" s="57"/>
      <c r="BE790" s="200"/>
      <c r="BF790" s="200"/>
      <c r="BG790" s="200"/>
      <c r="BH790" s="200"/>
      <c r="BI790" s="200"/>
      <c r="BJ790" s="200"/>
      <c r="BK790" s="200"/>
    </row>
    <row r="791" spans="1:63" ht="15.75" customHeight="1" x14ac:dyDescent="0.25">
      <c r="A791" s="512" t="s">
        <v>6</v>
      </c>
      <c r="B791" s="512"/>
      <c r="C791" s="512"/>
      <c r="D791" s="54">
        <v>7</v>
      </c>
      <c r="E791" s="47">
        <v>7</v>
      </c>
      <c r="F791" s="50"/>
      <c r="G791" s="51"/>
      <c r="H791" s="51"/>
      <c r="I791" s="52"/>
      <c r="J791" s="201"/>
      <c r="K791" s="201"/>
      <c r="L791" s="201"/>
      <c r="M791" s="201"/>
      <c r="N791" s="201"/>
      <c r="O791" s="201"/>
      <c r="P791" s="201"/>
      <c r="Q791" s="44">
        <v>10</v>
      </c>
      <c r="R791" s="47">
        <v>10</v>
      </c>
      <c r="S791" s="50"/>
      <c r="T791" s="51"/>
      <c r="U791" s="58"/>
      <c r="V791" s="59"/>
      <c r="W791" s="513" t="s">
        <v>6</v>
      </c>
      <c r="X791" s="513"/>
      <c r="Y791" s="513"/>
      <c r="Z791" s="38">
        <v>7</v>
      </c>
      <c r="AA791" s="38">
        <v>7</v>
      </c>
      <c r="AB791" s="51"/>
      <c r="AC791" s="57"/>
      <c r="AD791" s="57"/>
      <c r="AE791" s="51"/>
      <c r="AF791" s="51"/>
      <c r="AG791" s="57"/>
      <c r="AH791" s="57"/>
      <c r="AI791" s="51"/>
      <c r="AJ791" s="51"/>
      <c r="AK791" s="57"/>
      <c r="AL791" s="57"/>
      <c r="AM791" s="57"/>
      <c r="AN791" s="57"/>
      <c r="AO791" s="38">
        <v>10</v>
      </c>
      <c r="AP791" s="38">
        <v>10</v>
      </c>
      <c r="AQ791" s="51"/>
      <c r="AR791" s="57"/>
      <c r="AS791" s="57"/>
      <c r="AT791" s="51"/>
      <c r="AU791" s="51"/>
      <c r="AV791" s="57"/>
      <c r="AW791" s="57"/>
      <c r="AX791" s="51"/>
      <c r="AY791" s="51"/>
      <c r="AZ791" s="57"/>
      <c r="BA791" s="57"/>
      <c r="BB791" s="57"/>
      <c r="BC791" s="57"/>
      <c r="BE791" s="201"/>
      <c r="BF791" s="201"/>
      <c r="BG791" s="201"/>
      <c r="BH791" s="201"/>
      <c r="BI791" s="201"/>
      <c r="BJ791" s="201"/>
      <c r="BK791" s="201"/>
    </row>
    <row r="792" spans="1:63" ht="15.75" customHeight="1" x14ac:dyDescent="0.25">
      <c r="A792" s="512"/>
      <c r="B792" s="512"/>
      <c r="C792" s="512"/>
      <c r="D792" s="54"/>
      <c r="E792" s="47"/>
      <c r="F792" s="50">
        <v>0.04</v>
      </c>
      <c r="G792" s="51">
        <v>0.01</v>
      </c>
      <c r="H792" s="51">
        <v>6.99</v>
      </c>
      <c r="I792" s="213">
        <v>28</v>
      </c>
      <c r="J792" s="178"/>
      <c r="K792" s="179"/>
      <c r="L792" s="179"/>
      <c r="M792" s="179">
        <v>8</v>
      </c>
      <c r="N792" s="179">
        <v>1.6</v>
      </c>
      <c r="O792" s="179">
        <v>0.9</v>
      </c>
      <c r="P792" s="180">
        <v>0.19</v>
      </c>
      <c r="Q792" s="54"/>
      <c r="R792" s="47"/>
      <c r="S792" s="50">
        <v>0.06</v>
      </c>
      <c r="T792" s="51">
        <v>0.02</v>
      </c>
      <c r="U792" s="51">
        <v>9.99</v>
      </c>
      <c r="V792" s="49">
        <v>40</v>
      </c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E792" s="178"/>
      <c r="BF792" s="179"/>
      <c r="BG792" s="179"/>
      <c r="BH792" s="179">
        <v>10</v>
      </c>
      <c r="BI792" s="179">
        <v>2.5</v>
      </c>
      <c r="BJ792" s="179">
        <v>1.3</v>
      </c>
      <c r="BK792" s="180">
        <v>0.28000000000000003</v>
      </c>
    </row>
    <row r="793" spans="1:63" ht="15.75" customHeight="1" x14ac:dyDescent="0.25">
      <c r="A793" s="504" t="s">
        <v>105</v>
      </c>
      <c r="B793" s="510"/>
      <c r="C793" s="511"/>
      <c r="D793" s="54">
        <v>100</v>
      </c>
      <c r="E793" s="49">
        <v>100</v>
      </c>
      <c r="F793" s="50">
        <v>0.4</v>
      </c>
      <c r="G793" s="51">
        <v>0.4</v>
      </c>
      <c r="H793" s="51">
        <v>9.8000000000000007</v>
      </c>
      <c r="I793" s="52">
        <v>44</v>
      </c>
      <c r="J793" s="178">
        <v>3.3000000000000002E-2</v>
      </c>
      <c r="K793" s="179"/>
      <c r="L793" s="179">
        <v>20</v>
      </c>
      <c r="M793" s="179">
        <v>8.4</v>
      </c>
      <c r="N793" s="179">
        <v>29.4</v>
      </c>
      <c r="O793" s="179">
        <v>5.9</v>
      </c>
      <c r="P793" s="180">
        <v>29.4</v>
      </c>
      <c r="Q793" s="44">
        <v>100</v>
      </c>
      <c r="R793" s="49">
        <v>100</v>
      </c>
      <c r="S793" s="50">
        <v>0.4</v>
      </c>
      <c r="T793" s="51">
        <v>0.4</v>
      </c>
      <c r="U793" s="51">
        <v>9.8000000000000007</v>
      </c>
      <c r="V793" s="49">
        <v>44</v>
      </c>
      <c r="W793" s="511" t="s">
        <v>105</v>
      </c>
      <c r="X793" s="511"/>
      <c r="Y793" s="511"/>
      <c r="Z793" s="38">
        <v>100</v>
      </c>
      <c r="AA793" s="51">
        <v>100</v>
      </c>
      <c r="AB793" s="51">
        <v>26</v>
      </c>
      <c r="AC793" s="51">
        <v>278</v>
      </c>
      <c r="AD793" s="51">
        <v>16</v>
      </c>
      <c r="AE793" s="51">
        <v>9</v>
      </c>
      <c r="AF793" s="51">
        <v>11</v>
      </c>
      <c r="AG793" s="51">
        <v>2.2000000000000002</v>
      </c>
      <c r="AH793" s="51"/>
      <c r="AI793" s="51">
        <v>30</v>
      </c>
      <c r="AJ793" s="51">
        <v>0.2</v>
      </c>
      <c r="AK793" s="51">
        <v>0.03</v>
      </c>
      <c r="AL793" s="51">
        <v>0.02</v>
      </c>
      <c r="AM793" s="51">
        <v>0.3</v>
      </c>
      <c r="AN793" s="51">
        <v>10</v>
      </c>
      <c r="AO793" s="38">
        <v>100</v>
      </c>
      <c r="AP793" s="51">
        <v>100</v>
      </c>
      <c r="AQ793" s="51">
        <v>26</v>
      </c>
      <c r="AR793" s="51">
        <v>278</v>
      </c>
      <c r="AS793" s="51">
        <v>16</v>
      </c>
      <c r="AT793" s="51">
        <v>9</v>
      </c>
      <c r="AU793" s="51">
        <v>11</v>
      </c>
      <c r="AV793" s="51">
        <v>2.2000000000000002</v>
      </c>
      <c r="AW793" s="51"/>
      <c r="AX793" s="51">
        <v>30</v>
      </c>
      <c r="AY793" s="51">
        <v>0.2</v>
      </c>
      <c r="AZ793" s="51">
        <v>0.03</v>
      </c>
      <c r="BA793" s="51">
        <v>0.02</v>
      </c>
      <c r="BB793" s="51">
        <v>0.3</v>
      </c>
      <c r="BC793" s="51">
        <v>10</v>
      </c>
      <c r="BE793" s="178">
        <v>3.3000000000000002E-2</v>
      </c>
      <c r="BF793" s="179"/>
      <c r="BG793" s="179">
        <v>20</v>
      </c>
      <c r="BH793" s="179">
        <v>8.4</v>
      </c>
      <c r="BI793" s="179">
        <v>29.4</v>
      </c>
      <c r="BJ793" s="179">
        <v>5.9</v>
      </c>
      <c r="BK793" s="180">
        <v>29.4</v>
      </c>
    </row>
    <row r="794" spans="1:63" s="77" customFormat="1" ht="15.75" customHeight="1" x14ac:dyDescent="0.25">
      <c r="A794" s="517" t="s">
        <v>190</v>
      </c>
      <c r="B794" s="517"/>
      <c r="C794" s="517"/>
      <c r="D794" s="61"/>
      <c r="E794" s="62">
        <f>SUM(E777+E785+E789+E793)</f>
        <v>435</v>
      </c>
      <c r="F794" s="76">
        <f t="shared" ref="F794:P794" si="130">SUM(F783:F793)</f>
        <v>9.4500000000000011</v>
      </c>
      <c r="G794" s="76">
        <f t="shared" si="130"/>
        <v>16.690000000000001</v>
      </c>
      <c r="H794" s="76">
        <f t="shared" si="130"/>
        <v>68.62</v>
      </c>
      <c r="I794" s="76">
        <f t="shared" si="130"/>
        <v>461.3</v>
      </c>
      <c r="J794" s="76">
        <f t="shared" si="130"/>
        <v>8.3000000000000004E-2</v>
      </c>
      <c r="K794" s="76">
        <f t="shared" si="130"/>
        <v>20</v>
      </c>
      <c r="L794" s="76">
        <f t="shared" si="130"/>
        <v>71.349999999999994</v>
      </c>
      <c r="M794" s="76">
        <f t="shared" si="130"/>
        <v>170.9</v>
      </c>
      <c r="N794" s="76">
        <f t="shared" si="130"/>
        <v>156.19999999999999</v>
      </c>
      <c r="O794" s="76">
        <f t="shared" si="130"/>
        <v>19.82</v>
      </c>
      <c r="P794" s="76">
        <f t="shared" si="130"/>
        <v>30.209999999999997</v>
      </c>
      <c r="Q794" s="187"/>
      <c r="R794" s="62">
        <f>SUM(R777+R785+R789+R793)</f>
        <v>525</v>
      </c>
      <c r="S794" s="76">
        <f t="shared" ref="S794:U794" si="131">SUM(S783:S793)</f>
        <v>10.990000000000002</v>
      </c>
      <c r="T794" s="76">
        <f t="shared" si="131"/>
        <v>19.52</v>
      </c>
      <c r="U794" s="76">
        <f t="shared" si="131"/>
        <v>79.989999999999995</v>
      </c>
      <c r="V794" s="76">
        <f>SUM(V783:V793)</f>
        <v>538.29999999999995</v>
      </c>
      <c r="W794" s="603" t="s">
        <v>190</v>
      </c>
      <c r="X794" s="603"/>
      <c r="Y794" s="603"/>
      <c r="Z794" s="64"/>
      <c r="AA794" s="65"/>
      <c r="AB794" s="65"/>
      <c r="AC794" s="64"/>
      <c r="AD794" s="64"/>
      <c r="AE794" s="65"/>
      <c r="AF794" s="65"/>
      <c r="AG794" s="64"/>
      <c r="AH794" s="64"/>
      <c r="AI794" s="65"/>
      <c r="AJ794" s="65"/>
      <c r="AK794" s="64"/>
      <c r="AL794" s="64"/>
      <c r="AM794" s="64"/>
      <c r="AN794" s="64"/>
      <c r="AO794" s="64"/>
      <c r="AP794" s="65"/>
      <c r="AQ794" s="65"/>
      <c r="AR794" s="64"/>
      <c r="AS794" s="64"/>
      <c r="AT794" s="65"/>
      <c r="AU794" s="65"/>
      <c r="AV794" s="64"/>
      <c r="AW794" s="64"/>
      <c r="AX794" s="65"/>
      <c r="AY794" s="65"/>
      <c r="AZ794" s="64"/>
      <c r="BA794" s="64"/>
      <c r="BB794" s="64"/>
      <c r="BC794" s="64"/>
      <c r="BE794" s="76">
        <f t="shared" ref="BE794:BK794" si="132">SUM(BE783:BE793)</f>
        <v>8.3000000000000004E-2</v>
      </c>
      <c r="BF794" s="76">
        <f t="shared" si="132"/>
        <v>20</v>
      </c>
      <c r="BG794" s="76">
        <f t="shared" si="132"/>
        <v>71.349999999999994</v>
      </c>
      <c r="BH794" s="76">
        <f t="shared" si="132"/>
        <v>172.9</v>
      </c>
      <c r="BI794" s="76">
        <f t="shared" si="132"/>
        <v>157.1</v>
      </c>
      <c r="BJ794" s="76">
        <f t="shared" si="132"/>
        <v>20.22</v>
      </c>
      <c r="BK794" s="76">
        <f t="shared" si="132"/>
        <v>30.299999999999997</v>
      </c>
    </row>
    <row r="795" spans="1:63" ht="15.75" customHeight="1" x14ac:dyDescent="0.25">
      <c r="A795" s="537" t="s">
        <v>16</v>
      </c>
      <c r="B795" s="537"/>
      <c r="C795" s="537"/>
      <c r="D795" s="54"/>
      <c r="E795" s="49"/>
      <c r="F795" s="50"/>
      <c r="G795" s="51"/>
      <c r="H795" s="51"/>
      <c r="I795" s="52"/>
      <c r="J795" s="201"/>
      <c r="K795" s="201"/>
      <c r="L795" s="201"/>
      <c r="M795" s="201"/>
      <c r="N795" s="201"/>
      <c r="O795" s="201"/>
      <c r="P795" s="201"/>
      <c r="Q795" s="44"/>
      <c r="R795" s="49"/>
      <c r="S795" s="50"/>
      <c r="T795" s="51"/>
      <c r="U795" s="38"/>
      <c r="V795" s="47"/>
      <c r="W795" s="511" t="s">
        <v>16</v>
      </c>
      <c r="X795" s="511"/>
      <c r="Y795" s="511"/>
      <c r="Z795" s="38"/>
      <c r="AA795" s="51"/>
      <c r="AB795" s="51"/>
      <c r="AC795" s="38"/>
      <c r="AD795" s="38"/>
      <c r="AE795" s="51"/>
      <c r="AF795" s="51"/>
      <c r="AG795" s="38"/>
      <c r="AH795" s="38"/>
      <c r="AI795" s="51"/>
      <c r="AJ795" s="51"/>
      <c r="AK795" s="38"/>
      <c r="AL795" s="38"/>
      <c r="AM795" s="38"/>
      <c r="AN795" s="38"/>
      <c r="AO795" s="38"/>
      <c r="AP795" s="51"/>
      <c r="AQ795" s="51"/>
      <c r="AR795" s="38"/>
      <c r="AS795" s="38"/>
      <c r="AT795" s="51"/>
      <c r="AU795" s="51"/>
      <c r="AV795" s="38"/>
      <c r="AW795" s="38"/>
      <c r="AX795" s="51"/>
      <c r="AY795" s="51"/>
      <c r="AZ795" s="38"/>
      <c r="BA795" s="38"/>
      <c r="BB795" s="38"/>
      <c r="BC795" s="38"/>
      <c r="BE795" s="201"/>
      <c r="BF795" s="201"/>
      <c r="BG795" s="201"/>
      <c r="BH795" s="201"/>
      <c r="BI795" s="201"/>
      <c r="BJ795" s="201"/>
      <c r="BK795" s="201"/>
    </row>
    <row r="796" spans="1:63" ht="15.75" customHeight="1" x14ac:dyDescent="0.25">
      <c r="A796" s="504" t="s">
        <v>53</v>
      </c>
      <c r="B796" s="504"/>
      <c r="C796" s="504"/>
      <c r="D796" s="54"/>
      <c r="E796" s="47"/>
      <c r="F796" s="44"/>
      <c r="G796" s="38"/>
      <c r="H796" s="38"/>
      <c r="I796" s="45"/>
      <c r="J796" s="200"/>
      <c r="K796" s="200"/>
      <c r="L796" s="200"/>
      <c r="M796" s="200"/>
      <c r="N796" s="200"/>
      <c r="O796" s="200"/>
      <c r="P796" s="200"/>
      <c r="Q796" s="44"/>
      <c r="R796" s="47"/>
      <c r="S796" s="44"/>
      <c r="T796" s="38"/>
      <c r="U796" s="38"/>
      <c r="V796" s="47"/>
      <c r="W796" s="511" t="s">
        <v>53</v>
      </c>
      <c r="X796" s="511"/>
      <c r="Y796" s="511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E796" s="200"/>
      <c r="BF796" s="200"/>
      <c r="BG796" s="200"/>
      <c r="BH796" s="200"/>
      <c r="BI796" s="200"/>
      <c r="BJ796" s="200"/>
      <c r="BK796" s="200"/>
    </row>
    <row r="797" spans="1:63" ht="15.75" customHeight="1" x14ac:dyDescent="0.25">
      <c r="A797" s="504" t="s">
        <v>158</v>
      </c>
      <c r="B797" s="504"/>
      <c r="C797" s="504"/>
      <c r="D797" s="54"/>
      <c r="E797" s="49">
        <v>150</v>
      </c>
      <c r="F797" s="44"/>
      <c r="G797" s="38"/>
      <c r="H797" s="38"/>
      <c r="I797" s="45"/>
      <c r="J797" s="200"/>
      <c r="K797" s="200"/>
      <c r="L797" s="200"/>
      <c r="M797" s="200"/>
      <c r="N797" s="200"/>
      <c r="O797" s="200"/>
      <c r="P797" s="200"/>
      <c r="Q797" s="44"/>
      <c r="R797" s="49">
        <v>250</v>
      </c>
      <c r="S797" s="44"/>
      <c r="T797" s="38"/>
      <c r="U797" s="38"/>
      <c r="V797" s="47"/>
      <c r="W797" s="511" t="s">
        <v>158</v>
      </c>
      <c r="X797" s="511"/>
      <c r="Y797" s="511"/>
      <c r="Z797" s="38"/>
      <c r="AA797" s="51">
        <v>150</v>
      </c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51">
        <v>250</v>
      </c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E797" s="200"/>
      <c r="BF797" s="200"/>
      <c r="BG797" s="200"/>
      <c r="BH797" s="200"/>
      <c r="BI797" s="200"/>
      <c r="BJ797" s="200"/>
      <c r="BK797" s="200"/>
    </row>
    <row r="798" spans="1:63" ht="15.75" customHeight="1" x14ac:dyDescent="0.25">
      <c r="A798" s="512" t="s">
        <v>63</v>
      </c>
      <c r="B798" s="512"/>
      <c r="C798" s="512"/>
      <c r="D798" s="67" t="s">
        <v>97</v>
      </c>
      <c r="E798" s="47">
        <v>30</v>
      </c>
      <c r="F798" s="44"/>
      <c r="G798" s="38"/>
      <c r="H798" s="38"/>
      <c r="I798" s="45"/>
      <c r="J798" s="200"/>
      <c r="K798" s="200"/>
      <c r="L798" s="200"/>
      <c r="M798" s="200"/>
      <c r="N798" s="200"/>
      <c r="O798" s="200"/>
      <c r="P798" s="200"/>
      <c r="Q798" s="186" t="s">
        <v>124</v>
      </c>
      <c r="R798" s="47">
        <v>50</v>
      </c>
      <c r="S798" s="44"/>
      <c r="T798" s="38"/>
      <c r="U798" s="38"/>
      <c r="V798" s="47"/>
      <c r="W798" s="513" t="s">
        <v>63</v>
      </c>
      <c r="X798" s="513"/>
      <c r="Y798" s="513"/>
      <c r="Z798" s="91" t="s">
        <v>97</v>
      </c>
      <c r="AA798" s="38">
        <v>30</v>
      </c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91" t="s">
        <v>124</v>
      </c>
      <c r="AP798" s="38">
        <v>50</v>
      </c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E798" s="200"/>
      <c r="BF798" s="200"/>
      <c r="BG798" s="200"/>
      <c r="BH798" s="200"/>
      <c r="BI798" s="200"/>
      <c r="BJ798" s="200"/>
      <c r="BK798" s="200"/>
    </row>
    <row r="799" spans="1:63" ht="15.75" customHeight="1" x14ac:dyDescent="0.25">
      <c r="A799" s="512" t="s">
        <v>17</v>
      </c>
      <c r="B799" s="512"/>
      <c r="C799" s="512"/>
      <c r="D799" s="54">
        <v>12.1</v>
      </c>
      <c r="E799" s="47">
        <v>12</v>
      </c>
      <c r="F799" s="44"/>
      <c r="G799" s="38"/>
      <c r="H799" s="38"/>
      <c r="I799" s="45"/>
      <c r="J799" s="200"/>
      <c r="K799" s="200"/>
      <c r="L799" s="200"/>
      <c r="M799" s="200"/>
      <c r="N799" s="200"/>
      <c r="O799" s="200"/>
      <c r="P799" s="200"/>
      <c r="Q799" s="44">
        <v>20</v>
      </c>
      <c r="R799" s="47">
        <v>20</v>
      </c>
      <c r="S799" s="44"/>
      <c r="T799" s="38"/>
      <c r="U799" s="38"/>
      <c r="V799" s="47"/>
      <c r="W799" s="513" t="s">
        <v>17</v>
      </c>
      <c r="X799" s="513"/>
      <c r="Y799" s="513"/>
      <c r="Z799" s="38">
        <v>12.1</v>
      </c>
      <c r="AA799" s="38">
        <v>12</v>
      </c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>
        <v>20</v>
      </c>
      <c r="AP799" s="38">
        <v>20</v>
      </c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E799" s="200"/>
      <c r="BF799" s="200"/>
      <c r="BG799" s="200"/>
      <c r="BH799" s="200"/>
      <c r="BI799" s="200"/>
      <c r="BJ799" s="200"/>
      <c r="BK799" s="200"/>
    </row>
    <row r="800" spans="1:63" ht="15.75" customHeight="1" x14ac:dyDescent="0.25">
      <c r="A800" s="512" t="s">
        <v>18</v>
      </c>
      <c r="B800" s="512"/>
      <c r="C800" s="512"/>
      <c r="D800" s="54">
        <v>7</v>
      </c>
      <c r="E800" s="47">
        <v>6</v>
      </c>
      <c r="F800" s="44"/>
      <c r="G800" s="38"/>
      <c r="H800" s="38"/>
      <c r="I800" s="45"/>
      <c r="J800" s="200"/>
      <c r="K800" s="200"/>
      <c r="L800" s="200"/>
      <c r="M800" s="200"/>
      <c r="N800" s="200"/>
      <c r="O800" s="200"/>
      <c r="P800" s="200"/>
      <c r="Q800" s="44">
        <v>12</v>
      </c>
      <c r="R800" s="47">
        <v>10</v>
      </c>
      <c r="S800" s="44"/>
      <c r="T800" s="38"/>
      <c r="U800" s="38"/>
      <c r="V800" s="47"/>
      <c r="W800" s="513" t="s">
        <v>18</v>
      </c>
      <c r="X800" s="513"/>
      <c r="Y800" s="513"/>
      <c r="Z800" s="38">
        <v>7</v>
      </c>
      <c r="AA800" s="38">
        <v>6</v>
      </c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>
        <v>12</v>
      </c>
      <c r="AP800" s="38">
        <v>10</v>
      </c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E800" s="200"/>
      <c r="BF800" s="200"/>
      <c r="BG800" s="200"/>
      <c r="BH800" s="200"/>
      <c r="BI800" s="200"/>
      <c r="BJ800" s="200"/>
      <c r="BK800" s="200"/>
    </row>
    <row r="801" spans="1:63" ht="15.75" customHeight="1" x14ac:dyDescent="0.25">
      <c r="A801" s="512" t="s">
        <v>65</v>
      </c>
      <c r="B801" s="512"/>
      <c r="C801" s="512"/>
      <c r="D801" s="54">
        <v>9.6</v>
      </c>
      <c r="E801" s="47">
        <v>7.5</v>
      </c>
      <c r="F801" s="44"/>
      <c r="G801" s="38"/>
      <c r="H801" s="38"/>
      <c r="I801" s="45"/>
      <c r="J801" s="200"/>
      <c r="K801" s="200"/>
      <c r="L801" s="200"/>
      <c r="M801" s="200"/>
      <c r="N801" s="200"/>
      <c r="O801" s="200"/>
      <c r="P801" s="200"/>
      <c r="Q801" s="44">
        <v>16</v>
      </c>
      <c r="R801" s="47">
        <v>12.5</v>
      </c>
      <c r="S801" s="44"/>
      <c r="T801" s="38"/>
      <c r="U801" s="38"/>
      <c r="V801" s="47"/>
      <c r="W801" s="513" t="s">
        <v>65</v>
      </c>
      <c r="X801" s="513"/>
      <c r="Y801" s="513"/>
      <c r="Z801" s="38">
        <v>9.6</v>
      </c>
      <c r="AA801" s="38">
        <v>7.5</v>
      </c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>
        <v>16</v>
      </c>
      <c r="AP801" s="38">
        <v>12.5</v>
      </c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E801" s="200"/>
      <c r="BF801" s="200"/>
      <c r="BG801" s="200"/>
      <c r="BH801" s="200"/>
      <c r="BI801" s="200"/>
      <c r="BJ801" s="200"/>
      <c r="BK801" s="200"/>
    </row>
    <row r="802" spans="1:63" ht="15.75" customHeight="1" x14ac:dyDescent="0.25">
      <c r="A802" s="512" t="s">
        <v>19</v>
      </c>
      <c r="B802" s="512"/>
      <c r="C802" s="512"/>
      <c r="D802" s="54">
        <v>3</v>
      </c>
      <c r="E802" s="47">
        <v>3</v>
      </c>
      <c r="F802" s="44"/>
      <c r="G802" s="38"/>
      <c r="H802" s="38"/>
      <c r="I802" s="45"/>
      <c r="J802" s="200"/>
      <c r="K802" s="200"/>
      <c r="L802" s="200"/>
      <c r="M802" s="200"/>
      <c r="N802" s="200"/>
      <c r="O802" s="200"/>
      <c r="P802" s="200"/>
      <c r="Q802" s="44">
        <v>5</v>
      </c>
      <c r="R802" s="47">
        <v>5</v>
      </c>
      <c r="S802" s="44"/>
      <c r="T802" s="38"/>
      <c r="U802" s="38"/>
      <c r="V802" s="47"/>
      <c r="W802" s="513" t="s">
        <v>159</v>
      </c>
      <c r="X802" s="513"/>
      <c r="Y802" s="513"/>
      <c r="Z802" s="38">
        <v>3</v>
      </c>
      <c r="AA802" s="38">
        <v>3</v>
      </c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>
        <v>5</v>
      </c>
      <c r="AP802" s="38">
        <v>5</v>
      </c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E802" s="200"/>
      <c r="BF802" s="200"/>
      <c r="BG802" s="200"/>
      <c r="BH802" s="200"/>
      <c r="BI802" s="200"/>
      <c r="BJ802" s="200"/>
      <c r="BK802" s="200"/>
    </row>
    <row r="803" spans="1:63" ht="15.75" customHeight="1" x14ac:dyDescent="0.25">
      <c r="A803" s="512" t="s">
        <v>160</v>
      </c>
      <c r="B803" s="512"/>
      <c r="C803" s="512"/>
      <c r="D803" s="54">
        <v>105</v>
      </c>
      <c r="E803" s="47">
        <v>105</v>
      </c>
      <c r="F803" s="44"/>
      <c r="G803" s="38"/>
      <c r="H803" s="38"/>
      <c r="I803" s="45"/>
      <c r="J803" s="200"/>
      <c r="K803" s="200"/>
      <c r="L803" s="200"/>
      <c r="M803" s="200"/>
      <c r="N803" s="200"/>
      <c r="O803" s="200"/>
      <c r="P803" s="200"/>
      <c r="Q803" s="44">
        <v>175</v>
      </c>
      <c r="R803" s="47">
        <v>175</v>
      </c>
      <c r="S803" s="44"/>
      <c r="T803" s="38"/>
      <c r="U803" s="38"/>
      <c r="V803" s="47"/>
      <c r="W803" s="513" t="s">
        <v>160</v>
      </c>
      <c r="X803" s="513"/>
      <c r="Y803" s="513"/>
      <c r="Z803" s="38">
        <v>105</v>
      </c>
      <c r="AA803" s="38">
        <v>105</v>
      </c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>
        <v>175</v>
      </c>
      <c r="AP803" s="38">
        <v>175</v>
      </c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E803" s="200"/>
      <c r="BF803" s="200"/>
      <c r="BG803" s="200"/>
      <c r="BH803" s="200"/>
      <c r="BI803" s="200"/>
      <c r="BJ803" s="200"/>
      <c r="BK803" s="200"/>
    </row>
    <row r="804" spans="1:63" ht="15.75" customHeight="1" x14ac:dyDescent="0.25">
      <c r="A804" s="504"/>
      <c r="B804" s="504"/>
      <c r="C804" s="504"/>
      <c r="D804" s="54"/>
      <c r="E804" s="49"/>
      <c r="F804" s="50">
        <v>3.29</v>
      </c>
      <c r="G804" s="51">
        <v>3.16</v>
      </c>
      <c r="H804" s="51">
        <v>9.7899999999999991</v>
      </c>
      <c r="I804" s="213">
        <v>80.849999999999994</v>
      </c>
      <c r="J804" s="178">
        <v>0.14000000000000001</v>
      </c>
      <c r="K804" s="179">
        <v>3.48</v>
      </c>
      <c r="L804" s="179"/>
      <c r="M804" s="179">
        <v>22.85</v>
      </c>
      <c r="N804" s="179">
        <v>52.31</v>
      </c>
      <c r="O804" s="179">
        <v>21.18</v>
      </c>
      <c r="P804" s="180">
        <v>1.22</v>
      </c>
      <c r="Q804" s="54"/>
      <c r="R804" s="49"/>
      <c r="S804" s="50">
        <v>5.49</v>
      </c>
      <c r="T804" s="51">
        <v>5.27</v>
      </c>
      <c r="U804" s="51">
        <v>16.32</v>
      </c>
      <c r="V804" s="49">
        <v>134.80000000000001</v>
      </c>
      <c r="W804" s="110"/>
      <c r="X804" s="110"/>
      <c r="Y804" s="110"/>
      <c r="Z804" s="111"/>
      <c r="AA804" s="111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  <c r="AS804" s="112"/>
      <c r="AT804" s="112"/>
      <c r="AU804" s="112"/>
      <c r="AV804" s="112"/>
      <c r="AW804" s="112"/>
      <c r="AX804" s="112"/>
      <c r="AY804" s="112"/>
      <c r="AZ804" s="112"/>
      <c r="BA804" s="112"/>
      <c r="BB804" s="112"/>
      <c r="BC804" s="112"/>
      <c r="BE804" s="178">
        <v>0.23</v>
      </c>
      <c r="BF804" s="179">
        <v>5.82</v>
      </c>
      <c r="BG804" s="179"/>
      <c r="BH804" s="179">
        <v>38.049999999999997</v>
      </c>
      <c r="BI804" s="179">
        <v>62.18</v>
      </c>
      <c r="BJ804" s="179">
        <v>35.299999999999997</v>
      </c>
      <c r="BK804" s="180">
        <v>2.0299999999999998</v>
      </c>
    </row>
    <row r="805" spans="1:63" s="1" customFormat="1" x14ac:dyDescent="0.25">
      <c r="A805" s="521" t="s">
        <v>234</v>
      </c>
      <c r="B805" s="522"/>
      <c r="C805" s="523"/>
      <c r="D805" s="17"/>
      <c r="E805" s="8"/>
      <c r="F805" s="9"/>
      <c r="G805" s="10"/>
      <c r="H805" s="10"/>
      <c r="I805" s="10"/>
      <c r="J805" s="9"/>
      <c r="K805" s="10"/>
      <c r="L805" s="10"/>
      <c r="M805" s="10"/>
      <c r="N805" s="10"/>
      <c r="O805" s="10"/>
      <c r="P805" s="214"/>
      <c r="Q805" s="24"/>
      <c r="R805" s="6"/>
      <c r="S805" s="9"/>
      <c r="T805" s="10"/>
      <c r="U805" s="7"/>
      <c r="V805" s="7"/>
      <c r="W805" s="522" t="s">
        <v>67</v>
      </c>
      <c r="X805" s="522"/>
      <c r="Y805" s="523"/>
      <c r="Z805" s="7"/>
      <c r="AA805" s="7"/>
      <c r="AB805" s="10"/>
      <c r="AC805" s="7"/>
      <c r="AD805" s="7"/>
      <c r="AE805" s="10"/>
      <c r="AF805" s="10"/>
      <c r="AG805" s="7"/>
      <c r="AH805" s="7"/>
      <c r="AI805" s="10"/>
      <c r="AJ805" s="10"/>
      <c r="AK805" s="7"/>
      <c r="AL805" s="7"/>
      <c r="AM805" s="7"/>
      <c r="AN805" s="7"/>
      <c r="AO805" s="10"/>
      <c r="AP805" s="10"/>
      <c r="AQ805" s="10"/>
      <c r="AR805" s="7"/>
      <c r="AS805" s="7"/>
      <c r="AT805" s="10"/>
      <c r="AU805" s="10"/>
      <c r="AV805" s="7"/>
      <c r="AW805" s="7"/>
      <c r="AX805" s="10"/>
      <c r="AY805" s="10"/>
      <c r="AZ805" s="7"/>
      <c r="BA805" s="7"/>
      <c r="BB805" s="7"/>
      <c r="BC805" s="7"/>
      <c r="BE805" s="9"/>
      <c r="BF805" s="10"/>
      <c r="BG805" s="10"/>
      <c r="BH805" s="10"/>
      <c r="BI805" s="10"/>
      <c r="BJ805" s="10"/>
      <c r="BK805" s="214"/>
    </row>
    <row r="806" spans="1:63" s="1" customFormat="1" x14ac:dyDescent="0.25">
      <c r="A806" s="521" t="s">
        <v>219</v>
      </c>
      <c r="B806" s="522"/>
      <c r="C806" s="523"/>
      <c r="D806" s="17"/>
      <c r="E806" s="6">
        <v>60</v>
      </c>
      <c r="F806" s="3"/>
      <c r="G806" s="7"/>
      <c r="H806" s="7"/>
      <c r="I806" s="7"/>
      <c r="J806" s="3"/>
      <c r="K806" s="7"/>
      <c r="L806" s="7"/>
      <c r="M806" s="7"/>
      <c r="N806" s="7"/>
      <c r="O806" s="7"/>
      <c r="P806" s="266"/>
      <c r="Q806" s="17"/>
      <c r="R806" s="6">
        <v>80</v>
      </c>
      <c r="S806" s="3"/>
      <c r="T806" s="7"/>
      <c r="U806" s="7"/>
      <c r="V806" s="7"/>
      <c r="W806" s="522" t="s">
        <v>84</v>
      </c>
      <c r="X806" s="522"/>
      <c r="Y806" s="523"/>
      <c r="Z806" s="7"/>
      <c r="AA806" s="10" t="s">
        <v>78</v>
      </c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10" t="s">
        <v>79</v>
      </c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E806" s="3"/>
      <c r="BF806" s="7"/>
      <c r="BG806" s="7"/>
      <c r="BH806" s="7"/>
      <c r="BI806" s="7"/>
      <c r="BJ806" s="7"/>
      <c r="BK806" s="266"/>
    </row>
    <row r="807" spans="1:63" s="1" customFormat="1" x14ac:dyDescent="0.25">
      <c r="A807" s="543" t="s">
        <v>195</v>
      </c>
      <c r="B807" s="515"/>
      <c r="C807" s="516"/>
      <c r="D807" s="17">
        <v>38</v>
      </c>
      <c r="E807" s="8">
        <v>28</v>
      </c>
      <c r="F807" s="3"/>
      <c r="G807" s="7"/>
      <c r="H807" s="7"/>
      <c r="I807" s="7"/>
      <c r="J807" s="3"/>
      <c r="K807" s="7"/>
      <c r="L807" s="7"/>
      <c r="M807" s="7"/>
      <c r="N807" s="7"/>
      <c r="O807" s="7"/>
      <c r="P807" s="266"/>
      <c r="Q807" s="17">
        <v>52</v>
      </c>
      <c r="R807" s="8">
        <v>38</v>
      </c>
      <c r="S807" s="3"/>
      <c r="T807" s="7"/>
      <c r="U807" s="7"/>
      <c r="V807" s="7"/>
      <c r="W807" s="515" t="s">
        <v>195</v>
      </c>
      <c r="X807" s="515"/>
      <c r="Y807" s="516"/>
      <c r="Z807" s="7">
        <v>52</v>
      </c>
      <c r="AA807" s="7">
        <v>38</v>
      </c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>
        <v>69</v>
      </c>
      <c r="AP807" s="7">
        <v>50</v>
      </c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E807" s="3"/>
      <c r="BF807" s="7"/>
      <c r="BG807" s="7"/>
      <c r="BH807" s="7"/>
      <c r="BI807" s="7"/>
      <c r="BJ807" s="7"/>
      <c r="BK807" s="266"/>
    </row>
    <row r="808" spans="1:63" s="1" customFormat="1" x14ac:dyDescent="0.25">
      <c r="A808" s="543" t="s">
        <v>321</v>
      </c>
      <c r="B808" s="515"/>
      <c r="C808" s="516"/>
      <c r="D808" s="17">
        <v>12</v>
      </c>
      <c r="E808" s="8">
        <v>10</v>
      </c>
      <c r="F808" s="3"/>
      <c r="G808" s="7"/>
      <c r="H808" s="7"/>
      <c r="I808" s="7"/>
      <c r="J808" s="3"/>
      <c r="K808" s="7"/>
      <c r="L808" s="7"/>
      <c r="M808" s="7"/>
      <c r="N808" s="7"/>
      <c r="O808" s="7"/>
      <c r="P808" s="266"/>
      <c r="Q808" s="17">
        <v>15</v>
      </c>
      <c r="R808" s="8">
        <v>13</v>
      </c>
      <c r="S808" s="3"/>
      <c r="T808" s="7"/>
      <c r="U808" s="7"/>
      <c r="V808" s="7"/>
      <c r="W808" s="515" t="s">
        <v>195</v>
      </c>
      <c r="X808" s="515"/>
      <c r="Y808" s="516"/>
      <c r="Z808" s="7">
        <v>52</v>
      </c>
      <c r="AA808" s="7">
        <v>38</v>
      </c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>
        <v>69</v>
      </c>
      <c r="AP808" s="7">
        <v>50</v>
      </c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E808" s="3"/>
      <c r="BF808" s="7"/>
      <c r="BG808" s="7"/>
      <c r="BH808" s="7"/>
      <c r="BI808" s="7"/>
      <c r="BJ808" s="7"/>
      <c r="BK808" s="266"/>
    </row>
    <row r="809" spans="1:63" s="1" customFormat="1" x14ac:dyDescent="0.25">
      <c r="A809" s="543" t="s">
        <v>61</v>
      </c>
      <c r="B809" s="515"/>
      <c r="C809" s="516"/>
      <c r="D809" s="17">
        <v>6</v>
      </c>
      <c r="E809" s="8">
        <v>6</v>
      </c>
      <c r="F809" s="3"/>
      <c r="G809" s="7"/>
      <c r="H809" s="7"/>
      <c r="I809" s="7"/>
      <c r="J809" s="3"/>
      <c r="K809" s="7"/>
      <c r="L809" s="7"/>
      <c r="M809" s="7"/>
      <c r="N809" s="7"/>
      <c r="O809" s="7"/>
      <c r="P809" s="266"/>
      <c r="Q809" s="17">
        <v>8</v>
      </c>
      <c r="R809" s="8">
        <v>8</v>
      </c>
      <c r="S809" s="3"/>
      <c r="T809" s="7"/>
      <c r="U809" s="13"/>
      <c r="V809" s="13"/>
      <c r="W809" s="515" t="s">
        <v>61</v>
      </c>
      <c r="X809" s="515"/>
      <c r="Y809" s="516"/>
      <c r="Z809" s="7">
        <v>6</v>
      </c>
      <c r="AA809" s="7">
        <v>6</v>
      </c>
      <c r="AB809" s="7"/>
      <c r="AC809" s="13"/>
      <c r="AD809" s="13"/>
      <c r="AE809" s="7"/>
      <c r="AF809" s="7"/>
      <c r="AG809" s="13"/>
      <c r="AH809" s="13"/>
      <c r="AI809" s="7"/>
      <c r="AJ809" s="7"/>
      <c r="AK809" s="13"/>
      <c r="AL809" s="13"/>
      <c r="AM809" s="13"/>
      <c r="AN809" s="13"/>
      <c r="AO809" s="7">
        <v>8</v>
      </c>
      <c r="AP809" s="7">
        <v>8</v>
      </c>
      <c r="AQ809" s="7"/>
      <c r="AR809" s="13"/>
      <c r="AS809" s="13"/>
      <c r="AT809" s="7"/>
      <c r="AU809" s="7"/>
      <c r="AV809" s="13"/>
      <c r="AW809" s="13"/>
      <c r="AX809" s="7"/>
      <c r="AY809" s="7"/>
      <c r="AZ809" s="13"/>
      <c r="BA809" s="13"/>
      <c r="BB809" s="13"/>
      <c r="BC809" s="13"/>
      <c r="BE809" s="3"/>
      <c r="BF809" s="7"/>
      <c r="BG809" s="7"/>
      <c r="BH809" s="7"/>
      <c r="BI809" s="7"/>
      <c r="BJ809" s="7"/>
      <c r="BK809" s="266"/>
    </row>
    <row r="810" spans="1:63" s="1" customFormat="1" ht="16.5" customHeight="1" x14ac:dyDescent="0.25">
      <c r="A810" s="543" t="s">
        <v>46</v>
      </c>
      <c r="B810" s="515"/>
      <c r="C810" s="516"/>
      <c r="D810" s="17">
        <v>5</v>
      </c>
      <c r="E810" s="8">
        <v>5</v>
      </c>
      <c r="F810" s="3"/>
      <c r="G810" s="7"/>
      <c r="H810" s="7"/>
      <c r="I810" s="7"/>
      <c r="J810" s="3"/>
      <c r="K810" s="7"/>
      <c r="L810" s="7"/>
      <c r="M810" s="7"/>
      <c r="N810" s="7"/>
      <c r="O810" s="7"/>
      <c r="P810" s="266"/>
      <c r="Q810" s="17">
        <v>7</v>
      </c>
      <c r="R810" s="8">
        <v>7</v>
      </c>
      <c r="S810" s="3"/>
      <c r="T810" s="7"/>
      <c r="U810" s="7"/>
      <c r="V810" s="7"/>
      <c r="W810" s="515" t="s">
        <v>46</v>
      </c>
      <c r="X810" s="515"/>
      <c r="Y810" s="516"/>
      <c r="Z810" s="7">
        <v>5</v>
      </c>
      <c r="AA810" s="7">
        <v>5</v>
      </c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>
        <v>6.7</v>
      </c>
      <c r="AP810" s="7">
        <v>6.7</v>
      </c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E810" s="3"/>
      <c r="BF810" s="7"/>
      <c r="BG810" s="7"/>
      <c r="BH810" s="7"/>
      <c r="BI810" s="7"/>
      <c r="BJ810" s="7"/>
      <c r="BK810" s="266"/>
    </row>
    <row r="811" spans="1:63" s="1" customFormat="1" ht="16.5" customHeight="1" x14ac:dyDescent="0.25">
      <c r="A811" s="543" t="s">
        <v>18</v>
      </c>
      <c r="B811" s="515"/>
      <c r="C811" s="516"/>
      <c r="D811" s="17">
        <v>13</v>
      </c>
      <c r="E811" s="8">
        <v>11</v>
      </c>
      <c r="F811" s="3"/>
      <c r="G811" s="7"/>
      <c r="H811" s="7"/>
      <c r="I811" s="7"/>
      <c r="J811" s="3"/>
      <c r="K811" s="7"/>
      <c r="L811" s="7"/>
      <c r="M811" s="7"/>
      <c r="N811" s="7"/>
      <c r="O811" s="7"/>
      <c r="P811" s="266"/>
      <c r="Q811" s="17">
        <v>18</v>
      </c>
      <c r="R811" s="8">
        <v>15</v>
      </c>
      <c r="S811" s="3"/>
      <c r="T811" s="7"/>
      <c r="U811" s="7"/>
      <c r="V811" s="7"/>
      <c r="W811" s="515" t="s">
        <v>18</v>
      </c>
      <c r="X811" s="515"/>
      <c r="Y811" s="516"/>
      <c r="Z811" s="7">
        <v>21</v>
      </c>
      <c r="AA811" s="7">
        <v>18</v>
      </c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>
        <v>28</v>
      </c>
      <c r="AP811" s="7">
        <v>24</v>
      </c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E811" s="3"/>
      <c r="BF811" s="7"/>
      <c r="BG811" s="7"/>
      <c r="BH811" s="7"/>
      <c r="BI811" s="7"/>
      <c r="BJ811" s="7"/>
      <c r="BK811" s="266"/>
    </row>
    <row r="812" spans="1:63" s="1" customFormat="1" ht="16.5" customHeight="1" x14ac:dyDescent="0.25">
      <c r="A812" s="538" t="s">
        <v>21</v>
      </c>
      <c r="B812" s="539"/>
      <c r="C812" s="540"/>
      <c r="D812" s="25">
        <v>4</v>
      </c>
      <c r="E812" s="14">
        <v>4</v>
      </c>
      <c r="F812" s="11"/>
      <c r="G812" s="13"/>
      <c r="H812" s="13"/>
      <c r="I812" s="13"/>
      <c r="J812" s="11"/>
      <c r="K812" s="13"/>
      <c r="L812" s="13"/>
      <c r="M812" s="13"/>
      <c r="N812" s="13"/>
      <c r="O812" s="13"/>
      <c r="P812" s="317"/>
      <c r="Q812" s="318">
        <v>5</v>
      </c>
      <c r="R812" s="14">
        <v>5</v>
      </c>
      <c r="S812" s="11"/>
      <c r="T812" s="13"/>
      <c r="U812" s="7"/>
      <c r="V812" s="7"/>
      <c r="W812" s="539" t="s">
        <v>21</v>
      </c>
      <c r="X812" s="539"/>
      <c r="Y812" s="540"/>
      <c r="Z812" s="13">
        <v>4</v>
      </c>
      <c r="AA812" s="13">
        <v>4</v>
      </c>
      <c r="AB812" s="13"/>
      <c r="AC812" s="7"/>
      <c r="AD812" s="7"/>
      <c r="AE812" s="13"/>
      <c r="AF812" s="13"/>
      <c r="AG812" s="7"/>
      <c r="AH812" s="7"/>
      <c r="AI812" s="13"/>
      <c r="AJ812" s="13"/>
      <c r="AK812" s="7"/>
      <c r="AL812" s="7"/>
      <c r="AM812" s="7"/>
      <c r="AN812" s="7"/>
      <c r="AO812" s="32">
        <v>5.3</v>
      </c>
      <c r="AP812" s="13">
        <v>5.3</v>
      </c>
      <c r="AQ812" s="13"/>
      <c r="AR812" s="7"/>
      <c r="AS812" s="7"/>
      <c r="AT812" s="13"/>
      <c r="AU812" s="13"/>
      <c r="AV812" s="7"/>
      <c r="AW812" s="7"/>
      <c r="AX812" s="13"/>
      <c r="AY812" s="13"/>
      <c r="AZ812" s="7"/>
      <c r="BA812" s="7"/>
      <c r="BB812" s="7"/>
      <c r="BC812" s="7"/>
      <c r="BE812" s="11"/>
      <c r="BF812" s="13"/>
      <c r="BG812" s="13"/>
      <c r="BH812" s="13"/>
      <c r="BI812" s="13"/>
      <c r="BJ812" s="13"/>
      <c r="BK812" s="317"/>
    </row>
    <row r="813" spans="1:63" s="1" customFormat="1" x14ac:dyDescent="0.25">
      <c r="A813" s="543" t="s">
        <v>228</v>
      </c>
      <c r="B813" s="515"/>
      <c r="C813" s="516"/>
      <c r="D813" s="17">
        <v>2</v>
      </c>
      <c r="E813" s="8">
        <v>2</v>
      </c>
      <c r="F813" s="3"/>
      <c r="G813" s="7"/>
      <c r="H813" s="7"/>
      <c r="I813" s="7"/>
      <c r="J813" s="3"/>
      <c r="K813" s="7"/>
      <c r="L813" s="7"/>
      <c r="M813" s="7"/>
      <c r="N813" s="7"/>
      <c r="O813" s="7"/>
      <c r="P813" s="266"/>
      <c r="Q813" s="17">
        <v>3</v>
      </c>
      <c r="R813" s="8">
        <v>3</v>
      </c>
      <c r="S813" s="3"/>
      <c r="T813" s="7"/>
      <c r="U813" s="7"/>
      <c r="V813" s="7"/>
      <c r="W813" s="515" t="s">
        <v>19</v>
      </c>
      <c r="X813" s="515"/>
      <c r="Y813" s="516"/>
      <c r="Z813" s="7">
        <v>3</v>
      </c>
      <c r="AA813" s="7">
        <v>3</v>
      </c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>
        <v>4</v>
      </c>
      <c r="AP813" s="7">
        <v>4</v>
      </c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E813" s="3"/>
      <c r="BF813" s="7"/>
      <c r="BG813" s="7"/>
      <c r="BH813" s="7"/>
      <c r="BI813" s="7"/>
      <c r="BJ813" s="7"/>
      <c r="BK813" s="266"/>
    </row>
    <row r="814" spans="1:63" s="1" customFormat="1" x14ac:dyDescent="0.25">
      <c r="A814" s="521" t="s">
        <v>220</v>
      </c>
      <c r="B814" s="522"/>
      <c r="C814" s="523"/>
      <c r="D814" s="17"/>
      <c r="E814" s="6">
        <v>60</v>
      </c>
      <c r="F814" s="11"/>
      <c r="G814" s="7"/>
      <c r="H814" s="7"/>
      <c r="I814" s="7"/>
      <c r="J814" s="3"/>
      <c r="K814" s="7"/>
      <c r="L814" s="7"/>
      <c r="M814" s="7"/>
      <c r="N814" s="7"/>
      <c r="O814" s="7"/>
      <c r="P814" s="266"/>
      <c r="Q814" s="17"/>
      <c r="R814" s="6">
        <v>80</v>
      </c>
      <c r="S814" s="3"/>
      <c r="T814" s="7"/>
      <c r="U814" s="7"/>
      <c r="V814" s="7"/>
      <c r="W814" s="515" t="s">
        <v>80</v>
      </c>
      <c r="X814" s="515"/>
      <c r="Y814" s="516"/>
      <c r="Z814" s="7"/>
      <c r="AA814" s="7">
        <v>50</v>
      </c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>
        <v>70</v>
      </c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E814" s="3"/>
      <c r="BF814" s="7"/>
      <c r="BG814" s="7"/>
      <c r="BH814" s="7"/>
      <c r="BI814" s="7"/>
      <c r="BJ814" s="7"/>
      <c r="BK814" s="266"/>
    </row>
    <row r="815" spans="1:63" s="1" customFormat="1" x14ac:dyDescent="0.25">
      <c r="A815" s="543" t="s">
        <v>230</v>
      </c>
      <c r="B815" s="515"/>
      <c r="C815" s="516"/>
      <c r="D815" s="17">
        <v>12.5</v>
      </c>
      <c r="E815" s="8">
        <v>12.5</v>
      </c>
      <c r="F815" s="26"/>
      <c r="G815" s="7"/>
      <c r="H815" s="7"/>
      <c r="I815" s="7"/>
      <c r="J815" s="3"/>
      <c r="K815" s="7"/>
      <c r="L815" s="7"/>
      <c r="M815" s="7"/>
      <c r="N815" s="7"/>
      <c r="O815" s="7"/>
      <c r="P815" s="266"/>
      <c r="Q815" s="17">
        <v>17.5</v>
      </c>
      <c r="R815" s="8">
        <v>17.5</v>
      </c>
      <c r="S815" s="3"/>
      <c r="T815" s="7"/>
      <c r="U815" s="7"/>
      <c r="V815" s="7"/>
      <c r="W815" s="515" t="s">
        <v>31</v>
      </c>
      <c r="X815" s="515"/>
      <c r="Y815" s="516"/>
      <c r="Z815" s="7">
        <v>12.5</v>
      </c>
      <c r="AA815" s="7">
        <v>12.5</v>
      </c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>
        <v>17.5</v>
      </c>
      <c r="AP815" s="7">
        <v>17.5</v>
      </c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E815" s="3"/>
      <c r="BF815" s="7"/>
      <c r="BG815" s="7"/>
      <c r="BH815" s="7"/>
      <c r="BI815" s="7"/>
      <c r="BJ815" s="7"/>
      <c r="BK815" s="266"/>
    </row>
    <row r="816" spans="1:63" s="1" customFormat="1" x14ac:dyDescent="0.25">
      <c r="A816" s="538" t="s">
        <v>21</v>
      </c>
      <c r="B816" s="539"/>
      <c r="C816" s="540"/>
      <c r="D816" s="25">
        <v>4</v>
      </c>
      <c r="E816" s="14">
        <v>4</v>
      </c>
      <c r="F816" s="26"/>
      <c r="G816" s="13"/>
      <c r="H816" s="13"/>
      <c r="I816" s="13"/>
      <c r="J816" s="11"/>
      <c r="K816" s="13"/>
      <c r="L816" s="13"/>
      <c r="M816" s="13"/>
      <c r="N816" s="13"/>
      <c r="O816" s="13"/>
      <c r="P816" s="317"/>
      <c r="Q816" s="25">
        <v>5</v>
      </c>
      <c r="R816" s="14">
        <v>5</v>
      </c>
      <c r="S816" s="11"/>
      <c r="T816" s="13"/>
      <c r="U816" s="7"/>
      <c r="V816" s="7"/>
      <c r="W816" s="539" t="s">
        <v>21</v>
      </c>
      <c r="X816" s="539"/>
      <c r="Y816" s="540"/>
      <c r="Z816" s="13">
        <v>4</v>
      </c>
      <c r="AA816" s="13">
        <v>4</v>
      </c>
      <c r="AB816" s="13"/>
      <c r="AC816" s="7"/>
      <c r="AD816" s="7"/>
      <c r="AE816" s="13"/>
      <c r="AF816" s="13"/>
      <c r="AG816" s="7"/>
      <c r="AH816" s="7"/>
      <c r="AI816" s="13"/>
      <c r="AJ816" s="13"/>
      <c r="AK816" s="7"/>
      <c r="AL816" s="7"/>
      <c r="AM816" s="7"/>
      <c r="AN816" s="7"/>
      <c r="AO816" s="13">
        <v>5</v>
      </c>
      <c r="AP816" s="13">
        <v>5</v>
      </c>
      <c r="AQ816" s="13"/>
      <c r="AR816" s="7"/>
      <c r="AS816" s="7"/>
      <c r="AT816" s="13"/>
      <c r="AU816" s="13"/>
      <c r="AV816" s="7"/>
      <c r="AW816" s="7"/>
      <c r="AX816" s="13"/>
      <c r="AY816" s="13"/>
      <c r="AZ816" s="7"/>
      <c r="BA816" s="7"/>
      <c r="BB816" s="7"/>
      <c r="BC816" s="7"/>
      <c r="BE816" s="11"/>
      <c r="BF816" s="13"/>
      <c r="BG816" s="13"/>
      <c r="BH816" s="13"/>
      <c r="BI816" s="13"/>
      <c r="BJ816" s="13"/>
      <c r="BK816" s="317"/>
    </row>
    <row r="817" spans="1:63" s="1" customFormat="1" x14ac:dyDescent="0.25">
      <c r="A817" s="543" t="s">
        <v>7</v>
      </c>
      <c r="B817" s="515"/>
      <c r="C817" s="516"/>
      <c r="D817" s="17">
        <v>2</v>
      </c>
      <c r="E817" s="8">
        <v>2</v>
      </c>
      <c r="F817" s="26"/>
      <c r="G817" s="7"/>
      <c r="H817" s="2"/>
      <c r="I817" s="7"/>
      <c r="J817" s="3"/>
      <c r="K817" s="7"/>
      <c r="L817" s="7"/>
      <c r="M817" s="7"/>
      <c r="N817" s="7"/>
      <c r="O817" s="7"/>
      <c r="P817" s="266"/>
      <c r="Q817" s="17">
        <v>3</v>
      </c>
      <c r="R817" s="8">
        <v>3</v>
      </c>
      <c r="S817" s="3"/>
      <c r="T817" s="7"/>
      <c r="U817" s="7"/>
      <c r="V817" s="7"/>
      <c r="W817" s="515" t="s">
        <v>7</v>
      </c>
      <c r="X817" s="515"/>
      <c r="Y817" s="516"/>
      <c r="Z817" s="7">
        <v>2</v>
      </c>
      <c r="AA817" s="7">
        <v>2</v>
      </c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>
        <v>3</v>
      </c>
      <c r="AP817" s="7">
        <v>3</v>
      </c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E817" s="3"/>
      <c r="BF817" s="7"/>
      <c r="BG817" s="7"/>
      <c r="BH817" s="7"/>
      <c r="BI817" s="7"/>
      <c r="BJ817" s="7"/>
      <c r="BK817" s="266"/>
    </row>
    <row r="818" spans="1:63" s="1" customFormat="1" x14ac:dyDescent="0.25">
      <c r="A818" s="543" t="s">
        <v>61</v>
      </c>
      <c r="B818" s="515"/>
      <c r="C818" s="516"/>
      <c r="D818" s="17">
        <v>37.5</v>
      </c>
      <c r="E818" s="8">
        <v>37.5</v>
      </c>
      <c r="F818" s="3"/>
      <c r="G818" s="7"/>
      <c r="H818" s="2"/>
      <c r="I818" s="7"/>
      <c r="J818" s="3"/>
      <c r="K818" s="7"/>
      <c r="L818" s="7"/>
      <c r="M818" s="7"/>
      <c r="N818" s="7"/>
      <c r="O818" s="7"/>
      <c r="P818" s="266"/>
      <c r="Q818" s="17">
        <v>52.5</v>
      </c>
      <c r="R818" s="8">
        <v>52.5</v>
      </c>
      <c r="S818" s="3"/>
      <c r="T818" s="7"/>
      <c r="U818" s="7"/>
      <c r="V818" s="7"/>
      <c r="W818" s="515" t="s">
        <v>61</v>
      </c>
      <c r="X818" s="515"/>
      <c r="Y818" s="516"/>
      <c r="Z818" s="7">
        <v>37.5</v>
      </c>
      <c r="AA818" s="7">
        <v>37.5</v>
      </c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>
        <v>52.5</v>
      </c>
      <c r="AP818" s="7">
        <v>52.5</v>
      </c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E818" s="3"/>
      <c r="BF818" s="7"/>
      <c r="BG818" s="7"/>
      <c r="BH818" s="7"/>
      <c r="BI818" s="7"/>
      <c r="BJ818" s="7"/>
      <c r="BK818" s="266"/>
    </row>
    <row r="819" spans="1:63" s="1" customFormat="1" x14ac:dyDescent="0.25">
      <c r="A819" s="521"/>
      <c r="B819" s="522"/>
      <c r="C819" s="523"/>
      <c r="D819" s="17"/>
      <c r="E819" s="6"/>
      <c r="F819" s="9">
        <v>8.83</v>
      </c>
      <c r="G819" s="10">
        <v>6.24</v>
      </c>
      <c r="H819" s="10">
        <v>10.3</v>
      </c>
      <c r="I819" s="10">
        <v>155</v>
      </c>
      <c r="J819" s="9">
        <v>7.0000000000000007E-2</v>
      </c>
      <c r="K819" s="10">
        <v>0.45</v>
      </c>
      <c r="L819" s="10">
        <v>36</v>
      </c>
      <c r="M819" s="10">
        <v>26.9</v>
      </c>
      <c r="N819" s="10">
        <v>106.21</v>
      </c>
      <c r="O819" s="10">
        <v>17.2</v>
      </c>
      <c r="P819" s="214">
        <v>1.39</v>
      </c>
      <c r="Q819" s="17"/>
      <c r="R819" s="6"/>
      <c r="S819" s="9">
        <v>10.91</v>
      </c>
      <c r="T819" s="10">
        <v>12.53</v>
      </c>
      <c r="U819" s="10">
        <v>13.79</v>
      </c>
      <c r="V819" s="10">
        <v>212</v>
      </c>
      <c r="W819" s="522"/>
      <c r="X819" s="522"/>
      <c r="Y819" s="523"/>
      <c r="Z819" s="7"/>
      <c r="AA819" s="10"/>
      <c r="AB819" s="7">
        <v>220.2</v>
      </c>
      <c r="AC819" s="10">
        <v>165.4</v>
      </c>
      <c r="AD819" s="10">
        <v>25.8</v>
      </c>
      <c r="AE819" s="7">
        <v>18</v>
      </c>
      <c r="AF819" s="7">
        <v>90.7</v>
      </c>
      <c r="AG819" s="10">
        <v>0.74</v>
      </c>
      <c r="AH819" s="10">
        <v>36</v>
      </c>
      <c r="AI819" s="7">
        <v>20</v>
      </c>
      <c r="AJ819" s="7">
        <v>0.49</v>
      </c>
      <c r="AK819" s="10">
        <v>0.05</v>
      </c>
      <c r="AL819" s="10">
        <v>0.08</v>
      </c>
      <c r="AM819" s="10">
        <v>1.77</v>
      </c>
      <c r="AN819" s="10">
        <v>0.45</v>
      </c>
      <c r="AO819" s="7"/>
      <c r="AP819" s="10"/>
      <c r="AQ819" s="7">
        <v>293.89999999999998</v>
      </c>
      <c r="AR819" s="10">
        <v>222</v>
      </c>
      <c r="AS819" s="10">
        <v>34.700000000000003</v>
      </c>
      <c r="AT819" s="7">
        <v>24.1</v>
      </c>
      <c r="AU819" s="7">
        <v>121.9</v>
      </c>
      <c r="AV819" s="10">
        <v>1</v>
      </c>
      <c r="AW819" s="10">
        <v>51</v>
      </c>
      <c r="AX819" s="7">
        <v>29</v>
      </c>
      <c r="AY819" s="7">
        <v>0.66</v>
      </c>
      <c r="AZ819" s="10">
        <v>0.06</v>
      </c>
      <c r="BA819" s="10">
        <v>0.11</v>
      </c>
      <c r="BB819" s="10">
        <v>2.37</v>
      </c>
      <c r="BC819" s="10">
        <v>0.61</v>
      </c>
      <c r="BE819" s="9">
        <v>0.06</v>
      </c>
      <c r="BF819" s="10">
        <v>0.61</v>
      </c>
      <c r="BG819" s="10">
        <v>51</v>
      </c>
      <c r="BH819" s="10">
        <v>34.700000000000003</v>
      </c>
      <c r="BI819" s="10">
        <v>121.9</v>
      </c>
      <c r="BJ819" s="10">
        <v>24.1</v>
      </c>
      <c r="BK819" s="214">
        <v>1</v>
      </c>
    </row>
    <row r="820" spans="1:63" s="1" customFormat="1" x14ac:dyDescent="0.25">
      <c r="A820" s="504" t="s">
        <v>91</v>
      </c>
      <c r="B820" s="504"/>
      <c r="C820" s="504"/>
      <c r="D820" s="54"/>
      <c r="E820" s="49"/>
      <c r="F820" s="44"/>
      <c r="G820" s="38"/>
      <c r="H820" s="38"/>
      <c r="I820" s="45"/>
      <c r="J820" s="200"/>
      <c r="K820" s="200"/>
      <c r="L820" s="200"/>
      <c r="M820" s="200"/>
      <c r="N820" s="200"/>
      <c r="O820" s="200"/>
      <c r="P820" s="200"/>
      <c r="Q820" s="44"/>
      <c r="R820" s="47"/>
      <c r="S820" s="44"/>
      <c r="T820" s="38"/>
      <c r="U820" s="38"/>
      <c r="V820" s="47"/>
      <c r="W820" s="543"/>
      <c r="X820" s="515"/>
      <c r="Y820" s="516"/>
      <c r="Z820" s="7"/>
      <c r="AA820" s="7"/>
      <c r="AB820" s="10">
        <v>217.2</v>
      </c>
      <c r="AC820" s="10">
        <v>179.1</v>
      </c>
      <c r="AD820" s="10">
        <v>26.1</v>
      </c>
      <c r="AE820" s="10">
        <v>19.3</v>
      </c>
      <c r="AF820" s="10">
        <v>99.7</v>
      </c>
      <c r="AG820" s="10">
        <v>0.9</v>
      </c>
      <c r="AH820" s="10">
        <v>18</v>
      </c>
      <c r="AI820" s="10">
        <v>13</v>
      </c>
      <c r="AJ820" s="10">
        <v>0.52</v>
      </c>
      <c r="AK820" s="10">
        <v>0.06</v>
      </c>
      <c r="AL820" s="10">
        <v>0.1</v>
      </c>
      <c r="AM820" s="10">
        <v>2.06</v>
      </c>
      <c r="AN820" s="10">
        <v>0.09</v>
      </c>
      <c r="AO820" s="10"/>
      <c r="AP820" s="10"/>
      <c r="AQ820" s="10">
        <v>287.5</v>
      </c>
      <c r="AR820" s="10">
        <v>239.3</v>
      </c>
      <c r="AS820" s="10">
        <v>35</v>
      </c>
      <c r="AT820" s="10">
        <v>25.7</v>
      </c>
      <c r="AU820" s="10">
        <v>133.1</v>
      </c>
      <c r="AV820" s="10">
        <v>1.2</v>
      </c>
      <c r="AW820" s="10">
        <v>23</v>
      </c>
      <c r="AX820" s="10">
        <v>16</v>
      </c>
      <c r="AY820" s="10">
        <v>0.68</v>
      </c>
      <c r="AZ820" s="10">
        <v>0.08</v>
      </c>
      <c r="BA820" s="10">
        <v>0.13</v>
      </c>
      <c r="BB820" s="10">
        <v>2.75</v>
      </c>
      <c r="BC820" s="10">
        <v>0.12</v>
      </c>
      <c r="BE820" s="200"/>
      <c r="BF820" s="200"/>
      <c r="BG820" s="200"/>
      <c r="BH820" s="200"/>
      <c r="BI820" s="200"/>
      <c r="BJ820" s="200"/>
      <c r="BK820" s="200"/>
    </row>
    <row r="821" spans="1:63" s="1" customFormat="1" x14ac:dyDescent="0.25">
      <c r="A821" s="504" t="s">
        <v>156</v>
      </c>
      <c r="B821" s="504"/>
      <c r="C821" s="504"/>
      <c r="D821" s="54"/>
      <c r="E821" s="49">
        <v>120</v>
      </c>
      <c r="F821" s="44"/>
      <c r="G821" s="38"/>
      <c r="H821" s="38"/>
      <c r="I821" s="45"/>
      <c r="J821" s="200"/>
      <c r="K821" s="200"/>
      <c r="L821" s="200"/>
      <c r="M821" s="200"/>
      <c r="N821" s="200"/>
      <c r="O821" s="200"/>
      <c r="P821" s="200"/>
      <c r="Q821" s="44"/>
      <c r="R821" s="49">
        <v>150</v>
      </c>
      <c r="S821" s="44"/>
      <c r="T821" s="38"/>
      <c r="U821" s="38"/>
      <c r="V821" s="47"/>
      <c r="W821" s="521" t="s">
        <v>162</v>
      </c>
      <c r="X821" s="522"/>
      <c r="Y821" s="523"/>
      <c r="Z821" s="7"/>
      <c r="AA821" s="10">
        <v>15</v>
      </c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7"/>
      <c r="AP821" s="10">
        <v>30</v>
      </c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E821" s="200"/>
      <c r="BF821" s="200"/>
      <c r="BG821" s="200"/>
      <c r="BH821" s="200"/>
      <c r="BI821" s="200"/>
      <c r="BJ821" s="200"/>
      <c r="BK821" s="200"/>
    </row>
    <row r="822" spans="1:63" s="1" customFormat="1" x14ac:dyDescent="0.25">
      <c r="A822" s="512" t="s">
        <v>50</v>
      </c>
      <c r="B822" s="512"/>
      <c r="C822" s="512"/>
      <c r="D822" s="54">
        <v>56</v>
      </c>
      <c r="E822" s="47">
        <v>56</v>
      </c>
      <c r="F822" s="44"/>
      <c r="G822" s="38"/>
      <c r="H822" s="38"/>
      <c r="I822" s="45"/>
      <c r="J822" s="200"/>
      <c r="K822" s="200"/>
      <c r="L822" s="200"/>
      <c r="M822" s="200"/>
      <c r="N822" s="200"/>
      <c r="O822" s="200"/>
      <c r="P822" s="200"/>
      <c r="Q822" s="44">
        <v>71</v>
      </c>
      <c r="R822" s="47">
        <v>71</v>
      </c>
      <c r="S822" s="44"/>
      <c r="T822" s="38"/>
      <c r="U822" s="38"/>
      <c r="V822" s="47"/>
      <c r="W822" s="543" t="s">
        <v>161</v>
      </c>
      <c r="X822" s="515"/>
      <c r="Y822" s="516"/>
      <c r="Z822" s="7">
        <v>1.5</v>
      </c>
      <c r="AA822" s="10">
        <v>1.5</v>
      </c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7">
        <v>3</v>
      </c>
      <c r="AP822" s="10">
        <v>3</v>
      </c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E822" s="200"/>
      <c r="BF822" s="200"/>
      <c r="BG822" s="200"/>
      <c r="BH822" s="200"/>
      <c r="BI822" s="200"/>
      <c r="BJ822" s="200"/>
      <c r="BK822" s="200"/>
    </row>
    <row r="823" spans="1:63" s="1" customFormat="1" ht="16.5" customHeight="1" x14ac:dyDescent="0.25">
      <c r="A823" s="549" t="s">
        <v>28</v>
      </c>
      <c r="B823" s="549"/>
      <c r="C823" s="549"/>
      <c r="D823" s="98">
        <v>5</v>
      </c>
      <c r="E823" s="99">
        <v>5</v>
      </c>
      <c r="F823" s="153"/>
      <c r="G823" s="119"/>
      <c r="H823" s="119"/>
      <c r="I823" s="154"/>
      <c r="J823" s="212"/>
      <c r="K823" s="212"/>
      <c r="L823" s="212"/>
      <c r="M823" s="212"/>
      <c r="N823" s="212"/>
      <c r="O823" s="212"/>
      <c r="P823" s="212"/>
      <c r="Q823" s="130">
        <v>5</v>
      </c>
      <c r="R823" s="99">
        <v>5</v>
      </c>
      <c r="S823" s="153"/>
      <c r="T823" s="119"/>
      <c r="U823" s="119"/>
      <c r="V823" s="120"/>
      <c r="W823" s="543" t="s">
        <v>31</v>
      </c>
      <c r="X823" s="515"/>
      <c r="Y823" s="516"/>
      <c r="Z823" s="7">
        <v>3.7</v>
      </c>
      <c r="AA823" s="10">
        <v>3.7</v>
      </c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7">
        <v>7.5</v>
      </c>
      <c r="AP823" s="10">
        <v>7.5</v>
      </c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E823" s="212"/>
      <c r="BF823" s="212"/>
      <c r="BG823" s="212"/>
      <c r="BH823" s="212"/>
      <c r="BI823" s="212"/>
      <c r="BJ823" s="212"/>
      <c r="BK823" s="212"/>
    </row>
    <row r="824" spans="1:63" s="1" customFormat="1" x14ac:dyDescent="0.25">
      <c r="A824" s="504"/>
      <c r="B824" s="504"/>
      <c r="C824" s="504"/>
      <c r="D824" s="54"/>
      <c r="E824" s="49"/>
      <c r="F824" s="50">
        <v>7.15</v>
      </c>
      <c r="G824" s="51">
        <v>4.82</v>
      </c>
      <c r="H824" s="51">
        <v>32</v>
      </c>
      <c r="I824" s="213">
        <v>200</v>
      </c>
      <c r="J824" s="178"/>
      <c r="K824" s="179"/>
      <c r="L824" s="179">
        <v>20</v>
      </c>
      <c r="M824" s="179">
        <v>39.6</v>
      </c>
      <c r="N824" s="179">
        <v>166.5</v>
      </c>
      <c r="O824" s="179">
        <v>22.4</v>
      </c>
      <c r="P824" s="180">
        <v>0.86</v>
      </c>
      <c r="Q824" s="48"/>
      <c r="R824" s="49"/>
      <c r="S824" s="50">
        <v>8.86</v>
      </c>
      <c r="T824" s="51">
        <v>5.98</v>
      </c>
      <c r="U824" s="52">
        <v>39.81</v>
      </c>
      <c r="V824" s="201">
        <v>248</v>
      </c>
      <c r="W824" s="515" t="s">
        <v>21</v>
      </c>
      <c r="X824" s="515"/>
      <c r="Y824" s="516"/>
      <c r="Z824" s="7">
        <v>1.2</v>
      </c>
      <c r="AA824" s="10">
        <v>1.2</v>
      </c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7">
        <v>2.2999999999999998</v>
      </c>
      <c r="AP824" s="10">
        <v>2.2999999999999998</v>
      </c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E824" s="178">
        <v>0.11</v>
      </c>
      <c r="BF824" s="179"/>
      <c r="BG824" s="179">
        <v>20</v>
      </c>
      <c r="BH824" s="179">
        <v>41.1</v>
      </c>
      <c r="BI824" s="179">
        <v>169.7</v>
      </c>
      <c r="BJ824" s="179">
        <v>24.5</v>
      </c>
      <c r="BK824" s="180">
        <v>0.92</v>
      </c>
    </row>
    <row r="825" spans="1:63" s="1" customFormat="1" x14ac:dyDescent="0.25">
      <c r="A825" s="504" t="s">
        <v>138</v>
      </c>
      <c r="B825" s="504"/>
      <c r="C825" s="504"/>
      <c r="D825" s="54"/>
      <c r="E825" s="49">
        <v>150</v>
      </c>
      <c r="F825" s="44"/>
      <c r="G825" s="38"/>
      <c r="H825" s="38"/>
      <c r="I825" s="45"/>
      <c r="J825" s="200"/>
      <c r="K825" s="200"/>
      <c r="L825" s="200"/>
      <c r="M825" s="200"/>
      <c r="N825" s="200"/>
      <c r="O825" s="200"/>
      <c r="P825" s="200"/>
      <c r="Q825" s="44"/>
      <c r="R825" s="49">
        <v>180</v>
      </c>
      <c r="S825" s="44"/>
      <c r="T825" s="38"/>
      <c r="U825" s="51"/>
      <c r="V825" s="49"/>
      <c r="W825" s="521" t="s">
        <v>61</v>
      </c>
      <c r="X825" s="522"/>
      <c r="Y825" s="523"/>
      <c r="Z825" s="7">
        <v>11.5</v>
      </c>
      <c r="AA825" s="10">
        <v>11.5</v>
      </c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7">
        <v>23</v>
      </c>
      <c r="AP825" s="10">
        <v>23</v>
      </c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E825" s="200"/>
      <c r="BF825" s="200"/>
      <c r="BG825" s="200"/>
      <c r="BH825" s="200"/>
      <c r="BI825" s="200"/>
      <c r="BJ825" s="200"/>
      <c r="BK825" s="200"/>
    </row>
    <row r="826" spans="1:63" s="1" customFormat="1" x14ac:dyDescent="0.25">
      <c r="A826" s="512" t="s">
        <v>96</v>
      </c>
      <c r="B826" s="512"/>
      <c r="C826" s="512"/>
      <c r="D826" s="54">
        <v>18</v>
      </c>
      <c r="E826" s="47">
        <v>18</v>
      </c>
      <c r="F826" s="44"/>
      <c r="G826" s="38"/>
      <c r="H826" s="38"/>
      <c r="I826" s="45"/>
      <c r="J826" s="200"/>
      <c r="K826" s="200"/>
      <c r="L826" s="200"/>
      <c r="M826" s="200"/>
      <c r="N826" s="200"/>
      <c r="O826" s="200"/>
      <c r="P826" s="200"/>
      <c r="Q826" s="44">
        <v>22</v>
      </c>
      <c r="R826" s="47">
        <v>22</v>
      </c>
      <c r="S826" s="44"/>
      <c r="T826" s="38"/>
      <c r="U826" s="119"/>
      <c r="V826" s="120"/>
      <c r="W826" s="521"/>
      <c r="X826" s="522"/>
      <c r="Y826" s="523"/>
      <c r="Z826" s="7"/>
      <c r="AA826" s="7"/>
      <c r="AB826" s="10">
        <v>23.73</v>
      </c>
      <c r="AC826" s="10">
        <v>15.66</v>
      </c>
      <c r="AD826" s="10">
        <v>4.38</v>
      </c>
      <c r="AE826" s="10">
        <v>1.468</v>
      </c>
      <c r="AF826" s="10">
        <v>4.3899999999999997</v>
      </c>
      <c r="AG826" s="10">
        <v>5.9700000000000003E-2</v>
      </c>
      <c r="AH826" s="10">
        <v>5.07</v>
      </c>
      <c r="AI826" s="10">
        <v>20.25</v>
      </c>
      <c r="AJ826" s="10">
        <v>4.3999999999999997E-2</v>
      </c>
      <c r="AK826" s="10">
        <v>3.8E-3</v>
      </c>
      <c r="AL826" s="10">
        <v>4.7999999999999996E-3</v>
      </c>
      <c r="AM826" s="10">
        <v>3.2000000000000001E-2</v>
      </c>
      <c r="AN826" s="10">
        <v>0.2</v>
      </c>
      <c r="AO826" s="10"/>
      <c r="AP826" s="10"/>
      <c r="AQ826" s="10">
        <v>47.46</v>
      </c>
      <c r="AR826" s="10">
        <v>31.32</v>
      </c>
      <c r="AS826" s="10">
        <v>8.76</v>
      </c>
      <c r="AT826" s="10">
        <v>2.9359999999999999</v>
      </c>
      <c r="AU826" s="10">
        <v>8.7799999999999994</v>
      </c>
      <c r="AV826" s="10">
        <v>0.11899999999999999</v>
      </c>
      <c r="AW826" s="10">
        <v>10.14</v>
      </c>
      <c r="AX826" s="10">
        <v>40.5</v>
      </c>
      <c r="AY826" s="10">
        <v>8.7999999999999995E-2</v>
      </c>
      <c r="AZ826" s="10">
        <v>7.6E-3</v>
      </c>
      <c r="BA826" s="10">
        <v>9.5999999999999992E-3</v>
      </c>
      <c r="BB826" s="10">
        <v>6.4000000000000001E-2</v>
      </c>
      <c r="BC826" s="10">
        <v>0.4</v>
      </c>
      <c r="BE826" s="200"/>
      <c r="BF826" s="200"/>
      <c r="BG826" s="200"/>
      <c r="BH826" s="200"/>
      <c r="BI826" s="200"/>
      <c r="BJ826" s="200"/>
      <c r="BK826" s="200"/>
    </row>
    <row r="827" spans="1:63" ht="15.75" customHeight="1" x14ac:dyDescent="0.25">
      <c r="A827" s="512" t="s">
        <v>6</v>
      </c>
      <c r="B827" s="512"/>
      <c r="C827" s="512"/>
      <c r="D827" s="54">
        <v>7.5</v>
      </c>
      <c r="E827" s="47">
        <v>7.5</v>
      </c>
      <c r="F827" s="44"/>
      <c r="G827" s="38"/>
      <c r="H827" s="38"/>
      <c r="I827" s="45"/>
      <c r="J827" s="200"/>
      <c r="K827" s="200"/>
      <c r="L827" s="200"/>
      <c r="M827" s="200"/>
      <c r="N827" s="200"/>
      <c r="O827" s="200"/>
      <c r="P827" s="200"/>
      <c r="Q827" s="44">
        <v>10</v>
      </c>
      <c r="R827" s="47">
        <v>10</v>
      </c>
      <c r="S827" s="44"/>
      <c r="T827" s="38"/>
      <c r="U827" s="51"/>
      <c r="V827" s="49"/>
      <c r="W827" s="155"/>
      <c r="X827" s="155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E827" s="200"/>
      <c r="BF827" s="200"/>
      <c r="BG827" s="200"/>
      <c r="BH827" s="200"/>
      <c r="BI827" s="200"/>
      <c r="BJ827" s="200"/>
      <c r="BK827" s="200"/>
    </row>
    <row r="828" spans="1:63" ht="15.75" customHeight="1" x14ac:dyDescent="0.25">
      <c r="A828" s="504"/>
      <c r="B828" s="504"/>
      <c r="C828" s="504"/>
      <c r="D828" s="54"/>
      <c r="E828" s="49"/>
      <c r="F828" s="50">
        <v>7.0000000000000007E-2</v>
      </c>
      <c r="G828" s="51">
        <v>0</v>
      </c>
      <c r="H828" s="51">
        <v>16.7</v>
      </c>
      <c r="I828" s="213">
        <v>93.95</v>
      </c>
      <c r="J828" s="178">
        <v>1E-3</v>
      </c>
      <c r="K828" s="179">
        <v>0.06</v>
      </c>
      <c r="L828" s="179"/>
      <c r="M828" s="179">
        <v>7.88</v>
      </c>
      <c r="N828" s="179">
        <v>3.96</v>
      </c>
      <c r="O828" s="179">
        <v>1.01</v>
      </c>
      <c r="P828" s="180">
        <v>0.22</v>
      </c>
      <c r="Q828" s="54"/>
      <c r="R828" s="47"/>
      <c r="S828" s="50">
        <v>0.2</v>
      </c>
      <c r="T828" s="51">
        <v>0.01</v>
      </c>
      <c r="U828" s="51">
        <v>21.94</v>
      </c>
      <c r="V828" s="49">
        <v>125.26</v>
      </c>
      <c r="W828" s="511"/>
      <c r="X828" s="511"/>
      <c r="Y828" s="511"/>
      <c r="Z828" s="38"/>
      <c r="AA828" s="51"/>
      <c r="AB828" s="51">
        <v>0.5</v>
      </c>
      <c r="AC828" s="51">
        <v>20.3</v>
      </c>
      <c r="AD828" s="51">
        <v>7.9</v>
      </c>
      <c r="AE828" s="51">
        <v>1</v>
      </c>
      <c r="AF828" s="51">
        <v>4</v>
      </c>
      <c r="AG828" s="51">
        <v>0.22</v>
      </c>
      <c r="AH828" s="51"/>
      <c r="AI828" s="51"/>
      <c r="AJ828" s="51"/>
      <c r="AK828" s="51">
        <v>2E-3</v>
      </c>
      <c r="AL828" s="51">
        <v>4.0000000000000001E-3</v>
      </c>
      <c r="AM828" s="51">
        <v>1.4E-2</v>
      </c>
      <c r="AN828" s="51">
        <v>0.05</v>
      </c>
      <c r="AO828" s="38"/>
      <c r="AP828" s="38"/>
      <c r="AQ828" s="51">
        <v>0.6</v>
      </c>
      <c r="AR828" s="51">
        <v>24.4</v>
      </c>
      <c r="AS828" s="51">
        <v>9.4</v>
      </c>
      <c r="AT828" s="51">
        <v>1.2</v>
      </c>
      <c r="AU828" s="51">
        <v>4.8</v>
      </c>
      <c r="AV828" s="51">
        <v>0.26</v>
      </c>
      <c r="AW828" s="51"/>
      <c r="AX828" s="51"/>
      <c r="AY828" s="51"/>
      <c r="AZ828" s="51">
        <v>2E-3</v>
      </c>
      <c r="BA828" s="51">
        <v>4.0000000000000001E-3</v>
      </c>
      <c r="BB828" s="51">
        <v>1.7000000000000001E-2</v>
      </c>
      <c r="BC828" s="51">
        <v>7.0000000000000007E-2</v>
      </c>
      <c r="BE828" s="178">
        <v>0.01</v>
      </c>
      <c r="BF828" s="179">
        <v>7.0000000000000007E-2</v>
      </c>
      <c r="BG828" s="179"/>
      <c r="BH828" s="179">
        <v>7.98</v>
      </c>
      <c r="BI828" s="179">
        <v>4.0199999999999996</v>
      </c>
      <c r="BJ828" s="179">
        <v>1.0900000000000001</v>
      </c>
      <c r="BK828" s="179">
        <v>0.26</v>
      </c>
    </row>
    <row r="829" spans="1:63" ht="15.75" customHeight="1" x14ac:dyDescent="0.25">
      <c r="A829" s="504" t="s">
        <v>10</v>
      </c>
      <c r="B829" s="504"/>
      <c r="C829" s="504"/>
      <c r="D829" s="54">
        <v>25</v>
      </c>
      <c r="E829" s="49">
        <v>25</v>
      </c>
      <c r="F829" s="50">
        <v>1.98</v>
      </c>
      <c r="G829" s="51">
        <v>0.25</v>
      </c>
      <c r="H829" s="51">
        <v>12.08</v>
      </c>
      <c r="I829" s="213">
        <v>58.3</v>
      </c>
      <c r="J829" s="178">
        <v>4.4999999999999998E-2</v>
      </c>
      <c r="K829" s="179"/>
      <c r="L829" s="179"/>
      <c r="M829" s="179">
        <v>10</v>
      </c>
      <c r="N829" s="179">
        <v>46.8</v>
      </c>
      <c r="O829" s="179">
        <v>13.2</v>
      </c>
      <c r="P829" s="180">
        <v>1.07</v>
      </c>
      <c r="Q829" s="54">
        <v>30</v>
      </c>
      <c r="R829" s="49">
        <v>30</v>
      </c>
      <c r="S829" s="50">
        <v>2.37</v>
      </c>
      <c r="T829" s="51">
        <v>0.3</v>
      </c>
      <c r="U829" s="51">
        <v>14.49</v>
      </c>
      <c r="V829" s="49">
        <v>70</v>
      </c>
      <c r="W829" s="511" t="s">
        <v>10</v>
      </c>
      <c r="X829" s="511"/>
      <c r="Y829" s="511"/>
      <c r="Z829" s="38">
        <v>30</v>
      </c>
      <c r="AA829" s="51">
        <v>30</v>
      </c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38">
        <v>40</v>
      </c>
      <c r="AP829" s="51">
        <v>40</v>
      </c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E829" s="178">
        <v>5.3999999999999999E-2</v>
      </c>
      <c r="BF829" s="179"/>
      <c r="BG829" s="179"/>
      <c r="BH829" s="179">
        <v>10.5</v>
      </c>
      <c r="BI829" s="179">
        <v>47.4</v>
      </c>
      <c r="BJ829" s="179">
        <v>14.1</v>
      </c>
      <c r="BK829" s="180">
        <v>1.17</v>
      </c>
    </row>
    <row r="830" spans="1:63" ht="15.75" customHeight="1" x14ac:dyDescent="0.25">
      <c r="A830" s="504" t="s">
        <v>23</v>
      </c>
      <c r="B830" s="504"/>
      <c r="C830" s="504"/>
      <c r="D830" s="200">
        <v>30</v>
      </c>
      <c r="E830" s="201">
        <v>30</v>
      </c>
      <c r="F830" s="201">
        <v>2.64</v>
      </c>
      <c r="G830" s="201">
        <v>0.48</v>
      </c>
      <c r="H830" s="201">
        <v>13.36</v>
      </c>
      <c r="I830" s="201">
        <v>70</v>
      </c>
      <c r="J830" s="201">
        <v>5.3999999999999999E-2</v>
      </c>
      <c r="K830" s="201"/>
      <c r="L830" s="201"/>
      <c r="M830" s="201">
        <v>10.5</v>
      </c>
      <c r="N830" s="201">
        <v>47.4</v>
      </c>
      <c r="O830" s="201">
        <v>14.1</v>
      </c>
      <c r="P830" s="201">
        <v>1.17</v>
      </c>
      <c r="Q830" s="200">
        <v>40</v>
      </c>
      <c r="R830" s="201">
        <v>40</v>
      </c>
      <c r="S830" s="201">
        <v>2.98</v>
      </c>
      <c r="T830" s="201">
        <v>0.6</v>
      </c>
      <c r="U830" s="201">
        <v>15.2</v>
      </c>
      <c r="V830" s="201">
        <v>85</v>
      </c>
      <c r="W830" s="498" t="s">
        <v>23</v>
      </c>
      <c r="X830" s="498"/>
      <c r="Y830" s="498"/>
      <c r="Z830" s="200">
        <v>25</v>
      </c>
      <c r="AA830" s="201">
        <v>25</v>
      </c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201"/>
      <c r="AL830" s="201"/>
      <c r="AM830" s="201"/>
      <c r="AN830" s="201"/>
      <c r="AO830" s="200">
        <v>30</v>
      </c>
      <c r="AP830" s="201">
        <v>30</v>
      </c>
      <c r="AQ830" s="201"/>
      <c r="AR830" s="201"/>
      <c r="AS830" s="201"/>
      <c r="AT830" s="201"/>
      <c r="AU830" s="201"/>
      <c r="AV830" s="201"/>
      <c r="AW830" s="201"/>
      <c r="AX830" s="201"/>
      <c r="AY830" s="201"/>
      <c r="AZ830" s="201"/>
      <c r="BA830" s="201"/>
      <c r="BB830" s="201"/>
      <c r="BC830" s="201"/>
      <c r="BD830" s="457"/>
      <c r="BE830" s="201">
        <v>0.06</v>
      </c>
      <c r="BF830" s="201"/>
      <c r="BG830" s="201"/>
      <c r="BH830" s="201">
        <v>12.8</v>
      </c>
      <c r="BI830" s="201">
        <v>47.4</v>
      </c>
      <c r="BJ830" s="201">
        <v>14.1</v>
      </c>
      <c r="BK830" s="201">
        <v>1.17</v>
      </c>
    </row>
    <row r="831" spans="1:63" ht="15.75" customHeight="1" x14ac:dyDescent="0.25">
      <c r="A831" s="517" t="s">
        <v>187</v>
      </c>
      <c r="B831" s="517"/>
      <c r="C831" s="517"/>
      <c r="D831" s="61"/>
      <c r="E831" s="62">
        <f>SUM(E797+E806+E814+E821+E825+E829+E830)</f>
        <v>595</v>
      </c>
      <c r="F831" s="117">
        <f>SUM(F804:F830)</f>
        <v>23.960000000000004</v>
      </c>
      <c r="G831" s="117">
        <f t="shared" ref="G831:P831" si="133">SUM(G804:G830)</f>
        <v>14.950000000000001</v>
      </c>
      <c r="H831" s="117">
        <f t="shared" si="133"/>
        <v>94.23</v>
      </c>
      <c r="I831" s="117">
        <f t="shared" si="133"/>
        <v>658.1</v>
      </c>
      <c r="J831" s="117">
        <f t="shared" si="133"/>
        <v>0.31</v>
      </c>
      <c r="K831" s="117">
        <f t="shared" si="133"/>
        <v>3.99</v>
      </c>
      <c r="L831" s="117">
        <f t="shared" si="133"/>
        <v>56</v>
      </c>
      <c r="M831" s="117">
        <f t="shared" si="133"/>
        <v>117.72999999999999</v>
      </c>
      <c r="N831" s="117">
        <f t="shared" si="133"/>
        <v>423.17999999999995</v>
      </c>
      <c r="O831" s="117">
        <f t="shared" si="133"/>
        <v>89.089999999999989</v>
      </c>
      <c r="P831" s="117">
        <f t="shared" si="133"/>
        <v>5.93</v>
      </c>
      <c r="Q831" s="192"/>
      <c r="R831" s="62">
        <f>SUM(R797+R806+R814+R821+R825+R829+R830)</f>
        <v>810</v>
      </c>
      <c r="S831" s="117">
        <f t="shared" ref="S831" si="134">SUM(S804:S830)</f>
        <v>30.81</v>
      </c>
      <c r="T831" s="117">
        <f t="shared" ref="T831" si="135">SUM(T804:T830)</f>
        <v>24.69</v>
      </c>
      <c r="U831" s="117">
        <f t="shared" ref="U831" si="136">SUM(U804:U830)</f>
        <v>121.55</v>
      </c>
      <c r="V831" s="117">
        <f t="shared" ref="V831" si="137">SUM(V804:V830)</f>
        <v>875.06</v>
      </c>
      <c r="W831" s="117">
        <f t="shared" ref="W831" si="138">SUM(W804:W830)</f>
        <v>0</v>
      </c>
      <c r="X831" s="117">
        <f t="shared" ref="X831" si="139">SUM(X804:X830)</f>
        <v>0</v>
      </c>
      <c r="Y831" s="117">
        <f t="shared" ref="Y831" si="140">SUM(Y804:Y830)</f>
        <v>0</v>
      </c>
      <c r="Z831" s="117">
        <f t="shared" ref="Z831" si="141">SUM(Z804:Z830)</f>
        <v>271.89999999999998</v>
      </c>
      <c r="AA831" s="117">
        <f t="shared" ref="AA831" si="142">SUM(AA804:AA830)</f>
        <v>305.89999999999998</v>
      </c>
      <c r="AB831" s="117">
        <f t="shared" ref="AB831" si="143">SUM(AB804:AB830)</f>
        <v>461.63</v>
      </c>
      <c r="AC831" s="117">
        <f t="shared" ref="AC831" si="144">SUM(AC804:AC830)</f>
        <v>380.46000000000004</v>
      </c>
      <c r="AD831" s="117">
        <f t="shared" ref="AD831" si="145">SUM(AD804:AD830)</f>
        <v>64.180000000000007</v>
      </c>
      <c r="AE831" s="117">
        <f t="shared" ref="AE831" si="146">SUM(AE804:AE830)</f>
        <v>39.768000000000001</v>
      </c>
      <c r="AF831" s="117">
        <f t="shared" ref="AF831" si="147">SUM(AF804:AF830)</f>
        <v>198.79</v>
      </c>
      <c r="AG831" s="117">
        <f t="shared" ref="AG831" si="148">SUM(AG804:AG830)</f>
        <v>1.9197000000000002</v>
      </c>
      <c r="AH831" s="117">
        <f t="shared" ref="AH831" si="149">SUM(AH804:AH830)</f>
        <v>59.07</v>
      </c>
      <c r="AI831" s="117">
        <f t="shared" ref="AI831" si="150">SUM(AI804:AI830)</f>
        <v>53.25</v>
      </c>
      <c r="AJ831" s="117">
        <f t="shared" ref="AJ831" si="151">SUM(AJ804:AJ830)</f>
        <v>1.054</v>
      </c>
      <c r="AK831" s="117">
        <f t="shared" ref="AK831" si="152">SUM(AK804:AK830)</f>
        <v>0.1158</v>
      </c>
      <c r="AL831" s="117">
        <f t="shared" ref="AL831" si="153">SUM(AL804:AL830)</f>
        <v>0.1888</v>
      </c>
      <c r="AM831" s="117">
        <f t="shared" ref="AM831" si="154">SUM(AM804:AM830)</f>
        <v>3.8759999999999999</v>
      </c>
      <c r="AN831" s="117">
        <f t="shared" ref="AN831" si="155">SUM(AN804:AN830)</f>
        <v>0.79</v>
      </c>
      <c r="AO831" s="117">
        <f t="shared" ref="AO831" si="156">SUM(AO804:AO830)</f>
        <v>373.8</v>
      </c>
      <c r="AP831" s="117">
        <f t="shared" ref="AP831" si="157">SUM(AP804:AP830)</f>
        <v>431.8</v>
      </c>
      <c r="AQ831" s="117">
        <f t="shared" ref="AQ831" si="158">SUM(AQ804:AQ830)</f>
        <v>629.46</v>
      </c>
      <c r="AR831" s="117">
        <f t="shared" ref="AR831" si="159">SUM(AR804:AR830)</f>
        <v>517.02</v>
      </c>
      <c r="AS831" s="117">
        <f t="shared" ref="AS831" si="160">SUM(AS804:AS830)</f>
        <v>87.860000000000014</v>
      </c>
      <c r="AT831" s="117">
        <f t="shared" ref="AT831" si="161">SUM(AT804:AT830)</f>
        <v>53.936</v>
      </c>
      <c r="AU831" s="117">
        <f t="shared" ref="AU831" si="162">SUM(AU804:AU830)</f>
        <v>268.58</v>
      </c>
      <c r="AV831" s="117">
        <f t="shared" ref="AV831" si="163">SUM(AV804:AV830)</f>
        <v>2.5789999999999997</v>
      </c>
      <c r="AW831" s="117">
        <f t="shared" ref="AW831" si="164">SUM(AW804:AW830)</f>
        <v>84.14</v>
      </c>
      <c r="AX831" s="117">
        <f t="shared" ref="AX831" si="165">SUM(AX804:AX830)</f>
        <v>85.5</v>
      </c>
      <c r="AY831" s="117">
        <f t="shared" ref="AY831" si="166">SUM(AY804:AY830)</f>
        <v>1.4280000000000002</v>
      </c>
      <c r="AZ831" s="117">
        <f t="shared" ref="AZ831" si="167">SUM(AZ804:AZ830)</f>
        <v>0.14960000000000001</v>
      </c>
      <c r="BA831" s="117">
        <f t="shared" ref="BA831" si="168">SUM(BA804:BA830)</f>
        <v>0.25359999999999999</v>
      </c>
      <c r="BB831" s="117">
        <f t="shared" ref="BB831" si="169">SUM(BB804:BB830)</f>
        <v>5.2010000000000005</v>
      </c>
      <c r="BC831" s="117">
        <f t="shared" ref="BC831" si="170">SUM(BC804:BC830)</f>
        <v>1.2</v>
      </c>
      <c r="BD831" s="117">
        <f t="shared" ref="BD831" si="171">SUM(BD804:BD830)</f>
        <v>0</v>
      </c>
      <c r="BE831" s="117">
        <f t="shared" ref="BE831" si="172">SUM(BE804:BE830)</f>
        <v>0.52400000000000002</v>
      </c>
      <c r="BF831" s="117">
        <f t="shared" ref="BF831" si="173">SUM(BF804:BF830)</f>
        <v>6.5000000000000009</v>
      </c>
      <c r="BG831" s="117">
        <f t="shared" ref="BG831" si="174">SUM(BG804:BG830)</f>
        <v>71</v>
      </c>
      <c r="BH831" s="117">
        <f t="shared" ref="BH831" si="175">SUM(BH804:BH830)</f>
        <v>145.13</v>
      </c>
      <c r="BI831" s="117">
        <f t="shared" ref="BI831" si="176">SUM(BI804:BI830)</f>
        <v>452.59999999999991</v>
      </c>
      <c r="BJ831" s="117">
        <f t="shared" ref="BJ831" si="177">SUM(BJ804:BJ830)</f>
        <v>113.19</v>
      </c>
      <c r="BK831" s="117">
        <f t="shared" ref="BK831" si="178">SUM(BK804:BK830)</f>
        <v>6.55</v>
      </c>
    </row>
    <row r="832" spans="1:63" ht="15.75" customHeight="1" x14ac:dyDescent="0.25">
      <c r="A832" s="537" t="s">
        <v>24</v>
      </c>
      <c r="B832" s="537"/>
      <c r="C832" s="537"/>
      <c r="D832" s="54"/>
      <c r="E832" s="47"/>
      <c r="F832" s="44"/>
      <c r="G832" s="38"/>
      <c r="H832" s="38"/>
      <c r="I832" s="45"/>
      <c r="J832" s="200"/>
      <c r="K832" s="200"/>
      <c r="L832" s="200"/>
      <c r="M832" s="200"/>
      <c r="N832" s="200"/>
      <c r="O832" s="200"/>
      <c r="P832" s="200"/>
      <c r="Q832" s="44"/>
      <c r="R832" s="47"/>
      <c r="S832" s="44"/>
      <c r="T832" s="38"/>
      <c r="U832" s="38"/>
      <c r="V832" s="47"/>
      <c r="W832" s="511" t="s">
        <v>144</v>
      </c>
      <c r="X832" s="511"/>
      <c r="Y832" s="511"/>
      <c r="Z832" s="38"/>
      <c r="AA832" s="51">
        <v>150</v>
      </c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51"/>
      <c r="AP832" s="51">
        <v>180</v>
      </c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E832" s="200"/>
      <c r="BF832" s="200"/>
      <c r="BG832" s="200"/>
      <c r="BH832" s="200"/>
      <c r="BI832" s="200"/>
      <c r="BJ832" s="200"/>
      <c r="BK832" s="200"/>
    </row>
    <row r="833" spans="1:66" s="1" customFormat="1" ht="14.45" customHeight="1" x14ac:dyDescent="0.25">
      <c r="A833" s="521" t="s">
        <v>348</v>
      </c>
      <c r="B833" s="522"/>
      <c r="C833" s="523"/>
      <c r="D833" s="17"/>
      <c r="E833" s="8"/>
      <c r="F833" s="9"/>
      <c r="G833" s="10"/>
      <c r="H833" s="10"/>
      <c r="I833" s="18"/>
      <c r="J833" s="17"/>
      <c r="K833" s="8"/>
      <c r="L833" s="9"/>
      <c r="M833" s="10"/>
      <c r="N833" s="10"/>
      <c r="O833" s="18"/>
      <c r="P833" s="458"/>
      <c r="Q833" s="458"/>
      <c r="R833" s="458"/>
      <c r="S833" s="7"/>
      <c r="T833" s="7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7"/>
      <c r="AI833" s="7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</row>
    <row r="834" spans="1:66" s="1" customFormat="1" x14ac:dyDescent="0.25">
      <c r="A834" s="636" t="s">
        <v>349</v>
      </c>
      <c r="B834" s="637"/>
      <c r="C834" s="638"/>
      <c r="D834" s="24" t="s">
        <v>114</v>
      </c>
      <c r="E834" s="6">
        <v>100</v>
      </c>
      <c r="F834" s="9"/>
      <c r="G834" s="10"/>
      <c r="H834" s="10"/>
      <c r="I834" s="6"/>
      <c r="J834" s="24"/>
      <c r="K834" s="6"/>
      <c r="L834" s="9"/>
      <c r="M834" s="10"/>
      <c r="N834" s="10"/>
      <c r="O834" s="18"/>
      <c r="P834" s="462"/>
      <c r="Q834" s="24" t="s">
        <v>114</v>
      </c>
      <c r="R834" s="6">
        <v>100</v>
      </c>
      <c r="S834" s="9"/>
      <c r="T834" s="10"/>
      <c r="U834" s="10"/>
      <c r="V834" s="6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>
        <v>114</v>
      </c>
      <c r="AI834" s="10" t="s">
        <v>114</v>
      </c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</row>
    <row r="835" spans="1:66" s="1" customFormat="1" x14ac:dyDescent="0.25">
      <c r="A835" s="543" t="s">
        <v>35</v>
      </c>
      <c r="B835" s="515"/>
      <c r="C835" s="516"/>
      <c r="D835" s="17">
        <v>102</v>
      </c>
      <c r="E835" s="8">
        <v>100</v>
      </c>
      <c r="F835" s="3"/>
      <c r="G835" s="7"/>
      <c r="H835" s="7"/>
      <c r="I835" s="8"/>
      <c r="J835" s="17"/>
      <c r="K835" s="8"/>
      <c r="L835" s="3"/>
      <c r="M835" s="7"/>
      <c r="N835" s="7"/>
      <c r="O835" s="20"/>
      <c r="P835" s="455"/>
      <c r="Q835" s="17">
        <v>102</v>
      </c>
      <c r="R835" s="8">
        <v>100</v>
      </c>
      <c r="S835" s="3"/>
      <c r="T835" s="7"/>
      <c r="U835" s="7"/>
      <c r="V835" s="8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>
        <v>102</v>
      </c>
      <c r="AI835" s="7">
        <v>100</v>
      </c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</row>
    <row r="836" spans="1:66" s="1" customFormat="1" x14ac:dyDescent="0.25">
      <c r="A836" s="538" t="s">
        <v>21</v>
      </c>
      <c r="B836" s="539"/>
      <c r="C836" s="540"/>
      <c r="D836" s="25">
        <v>13</v>
      </c>
      <c r="E836" s="14">
        <v>13</v>
      </c>
      <c r="F836" s="11"/>
      <c r="G836" s="13"/>
      <c r="H836" s="13"/>
      <c r="I836" s="14"/>
      <c r="J836" s="25"/>
      <c r="K836" s="14"/>
      <c r="L836" s="11"/>
      <c r="M836" s="13"/>
      <c r="N836" s="13"/>
      <c r="O836" s="21"/>
      <c r="P836" s="463"/>
      <c r="Q836" s="25">
        <v>13</v>
      </c>
      <c r="R836" s="14">
        <v>13</v>
      </c>
      <c r="S836" s="11"/>
      <c r="T836" s="13"/>
      <c r="U836" s="13"/>
      <c r="V836" s="14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>
        <v>13</v>
      </c>
      <c r="AI836" s="13">
        <v>13</v>
      </c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</row>
    <row r="837" spans="1:66" s="1" customFormat="1" x14ac:dyDescent="0.25">
      <c r="A837" s="543" t="s">
        <v>34</v>
      </c>
      <c r="B837" s="515"/>
      <c r="C837" s="516"/>
      <c r="D837" s="17" t="s">
        <v>145</v>
      </c>
      <c r="E837" s="8">
        <v>4</v>
      </c>
      <c r="F837" s="3"/>
      <c r="G837" s="7"/>
      <c r="H837" s="7"/>
      <c r="I837" s="8"/>
      <c r="J837" s="17"/>
      <c r="K837" s="8"/>
      <c r="L837" s="3"/>
      <c r="M837" s="7"/>
      <c r="N837" s="7"/>
      <c r="O837" s="20"/>
      <c r="P837" s="455"/>
      <c r="Q837" s="17" t="s">
        <v>145</v>
      </c>
      <c r="R837" s="8">
        <v>4</v>
      </c>
      <c r="S837" s="3"/>
      <c r="T837" s="7"/>
      <c r="U837" s="7"/>
      <c r="V837" s="8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 t="s">
        <v>145</v>
      </c>
      <c r="AI837" s="7">
        <v>4</v>
      </c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</row>
    <row r="838" spans="1:66" s="1" customFormat="1" x14ac:dyDescent="0.25">
      <c r="A838" s="543" t="s">
        <v>19</v>
      </c>
      <c r="B838" s="515"/>
      <c r="C838" s="516"/>
      <c r="D838" s="17">
        <v>4</v>
      </c>
      <c r="E838" s="8">
        <v>4</v>
      </c>
      <c r="F838" s="3"/>
      <c r="G838" s="7"/>
      <c r="H838" s="7"/>
      <c r="I838" s="8"/>
      <c r="J838" s="17"/>
      <c r="K838" s="8"/>
      <c r="L838" s="3"/>
      <c r="M838" s="7"/>
      <c r="N838" s="7"/>
      <c r="O838" s="20"/>
      <c r="P838" s="455"/>
      <c r="Q838" s="17">
        <v>4</v>
      </c>
      <c r="R838" s="8">
        <v>4</v>
      </c>
      <c r="S838" s="3"/>
      <c r="T838" s="7"/>
      <c r="U838" s="7"/>
      <c r="V838" s="8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>
        <v>4</v>
      </c>
      <c r="AI838" s="7">
        <v>4</v>
      </c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</row>
    <row r="839" spans="1:66" s="1" customFormat="1" x14ac:dyDescent="0.25">
      <c r="A839" s="521"/>
      <c r="B839" s="522"/>
      <c r="C839" s="523"/>
      <c r="D839" s="17"/>
      <c r="E839" s="6" t="s">
        <v>114</v>
      </c>
      <c r="F839" s="9">
        <v>18.690000000000001</v>
      </c>
      <c r="G839" s="10">
        <v>12.67</v>
      </c>
      <c r="H839" s="10">
        <v>11.4</v>
      </c>
      <c r="I839" s="6">
        <v>234</v>
      </c>
      <c r="J839" s="9">
        <v>0.04</v>
      </c>
      <c r="K839" s="10">
        <v>0.36</v>
      </c>
      <c r="L839" s="10">
        <v>25</v>
      </c>
      <c r="M839" s="10">
        <v>68.900000000000006</v>
      </c>
      <c r="N839" s="10">
        <v>90.1</v>
      </c>
      <c r="O839" s="10">
        <v>13.8</v>
      </c>
      <c r="P839" s="214">
        <v>0.42</v>
      </c>
      <c r="Q839" s="17"/>
      <c r="R839" s="6" t="s">
        <v>114</v>
      </c>
      <c r="S839" s="9">
        <v>18.690000000000001</v>
      </c>
      <c r="T839" s="10">
        <v>12.67</v>
      </c>
      <c r="U839" s="10">
        <v>11.4</v>
      </c>
      <c r="V839" s="6">
        <v>234</v>
      </c>
      <c r="W839" s="10">
        <v>77.8</v>
      </c>
      <c r="X839" s="10">
        <v>12.8</v>
      </c>
      <c r="Y839" s="10">
        <v>113.5</v>
      </c>
      <c r="Z839" s="10">
        <v>0.37</v>
      </c>
      <c r="AA839" s="10">
        <v>29</v>
      </c>
      <c r="AB839" s="10">
        <v>15</v>
      </c>
      <c r="AC839" s="10">
        <v>1.1000000000000001</v>
      </c>
      <c r="AD839" s="10">
        <v>0.03</v>
      </c>
      <c r="AE839" s="10">
        <v>0.14000000000000001</v>
      </c>
      <c r="AF839" s="10">
        <v>0.32</v>
      </c>
      <c r="AG839" s="10">
        <v>0.13</v>
      </c>
      <c r="AH839" s="7"/>
      <c r="AI839" s="10"/>
      <c r="AJ839" s="10">
        <v>45.5</v>
      </c>
      <c r="AK839" s="10">
        <v>135.1</v>
      </c>
      <c r="AL839" s="10">
        <v>155.80000000000001</v>
      </c>
      <c r="AM839" s="10">
        <v>26</v>
      </c>
      <c r="AN839" s="10">
        <v>228.1</v>
      </c>
      <c r="AO839" s="10">
        <v>0.77</v>
      </c>
      <c r="AP839" s="10">
        <v>57</v>
      </c>
      <c r="AQ839" s="10">
        <v>29</v>
      </c>
      <c r="AR839" s="10">
        <v>2.2200000000000002</v>
      </c>
      <c r="AS839" s="10">
        <v>7.0000000000000007E-2</v>
      </c>
      <c r="AT839" s="10">
        <v>0.27</v>
      </c>
      <c r="AU839" s="10">
        <v>0.66</v>
      </c>
      <c r="AV839" s="10">
        <v>0.25</v>
      </c>
      <c r="AW839" s="29"/>
      <c r="AX839" s="29"/>
      <c r="AY839" s="29"/>
      <c r="AZ839" s="29"/>
      <c r="BA839" s="29"/>
      <c r="BB839" s="29"/>
      <c r="BC839" s="29"/>
      <c r="BD839" s="29"/>
      <c r="BE839" s="9">
        <v>0.04</v>
      </c>
      <c r="BF839" s="10">
        <v>0.36</v>
      </c>
      <c r="BG839" s="10">
        <v>25</v>
      </c>
      <c r="BH839" s="10">
        <v>68.900000000000006</v>
      </c>
      <c r="BI839" s="10">
        <v>90.1</v>
      </c>
      <c r="BJ839" s="10">
        <v>13.8</v>
      </c>
      <c r="BK839" s="214">
        <v>0.42</v>
      </c>
    </row>
    <row r="840" spans="1:66" s="1" customFormat="1" x14ac:dyDescent="0.25">
      <c r="A840" s="521" t="s">
        <v>92</v>
      </c>
      <c r="B840" s="522"/>
      <c r="C840" s="523"/>
      <c r="D840" s="17">
        <v>20</v>
      </c>
      <c r="E840" s="6">
        <v>20</v>
      </c>
      <c r="F840" s="9">
        <v>0.56000000000000005</v>
      </c>
      <c r="G840" s="10">
        <v>3</v>
      </c>
      <c r="H840" s="18">
        <v>0.64</v>
      </c>
      <c r="I840" s="10">
        <v>41.2</v>
      </c>
      <c r="J840" s="9">
        <v>8.0000000000000002E-3</v>
      </c>
      <c r="K840" s="10">
        <v>0.1</v>
      </c>
      <c r="L840" s="10">
        <v>9</v>
      </c>
      <c r="M840" s="10">
        <v>39.700000000000003</v>
      </c>
      <c r="N840" s="10">
        <v>15.3</v>
      </c>
      <c r="O840" s="10">
        <v>2.8</v>
      </c>
      <c r="P840" s="214">
        <v>0.06</v>
      </c>
      <c r="Q840" s="17">
        <v>20</v>
      </c>
      <c r="R840" s="6">
        <v>20</v>
      </c>
      <c r="S840" s="9">
        <v>0.56000000000000005</v>
      </c>
      <c r="T840" s="10">
        <v>3</v>
      </c>
      <c r="U840" s="10">
        <v>0.64</v>
      </c>
      <c r="V840" s="6">
        <v>41.2</v>
      </c>
      <c r="W840" s="543" t="s">
        <v>92</v>
      </c>
      <c r="X840" s="515"/>
      <c r="Y840" s="516"/>
      <c r="Z840" s="7">
        <v>20</v>
      </c>
      <c r="AA840" s="10">
        <v>20</v>
      </c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7">
        <v>20</v>
      </c>
      <c r="AP840" s="10">
        <v>20</v>
      </c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E840" s="9">
        <v>8.0000000000000002E-3</v>
      </c>
      <c r="BF840" s="10">
        <v>0.1</v>
      </c>
      <c r="BG840" s="10">
        <v>9</v>
      </c>
      <c r="BH840" s="10">
        <v>48.3</v>
      </c>
      <c r="BI840" s="10">
        <v>15.3</v>
      </c>
      <c r="BJ840" s="10">
        <v>2.8</v>
      </c>
      <c r="BK840" s="214">
        <v>0.06</v>
      </c>
    </row>
    <row r="841" spans="1:66" ht="12.75" hidden="1" customHeight="1" x14ac:dyDescent="0.3">
      <c r="A841" s="512"/>
      <c r="B841" s="512"/>
      <c r="C841" s="512"/>
      <c r="D841" s="54"/>
      <c r="E841" s="47"/>
      <c r="F841" s="149"/>
      <c r="G841" s="150"/>
      <c r="H841" s="151"/>
      <c r="I841" s="211"/>
      <c r="J841" s="267"/>
      <c r="K841" s="268"/>
      <c r="L841" s="268"/>
      <c r="M841" s="268"/>
      <c r="N841" s="268"/>
      <c r="O841" s="268"/>
      <c r="P841" s="269"/>
      <c r="Q841" s="48"/>
      <c r="R841" s="49"/>
      <c r="S841" s="50"/>
      <c r="T841" s="51"/>
      <c r="U841" s="51"/>
      <c r="V841" s="49"/>
      <c r="W841" s="513"/>
      <c r="X841" s="513"/>
      <c r="Y841" s="513"/>
      <c r="Z841" s="38"/>
      <c r="AA841" s="38"/>
      <c r="AB841" s="51">
        <v>154.9</v>
      </c>
      <c r="AC841" s="51">
        <v>47.5</v>
      </c>
      <c r="AD841" s="51">
        <v>11.4</v>
      </c>
      <c r="AE841" s="51">
        <v>9.6999999999999993</v>
      </c>
      <c r="AF841" s="51">
        <v>31.4</v>
      </c>
      <c r="AG841" s="51">
        <v>0.6</v>
      </c>
      <c r="AH841" s="51">
        <v>10</v>
      </c>
      <c r="AI841" s="51">
        <v>2</v>
      </c>
      <c r="AJ841" s="51">
        <v>0.75</v>
      </c>
      <c r="AK841" s="51">
        <v>0.05</v>
      </c>
      <c r="AL841" s="51">
        <v>0.04</v>
      </c>
      <c r="AM841" s="51">
        <v>0.45</v>
      </c>
      <c r="AN841" s="51">
        <v>0.01</v>
      </c>
      <c r="AO841" s="51"/>
      <c r="AP841" s="51"/>
      <c r="AQ841" s="51">
        <v>309.8</v>
      </c>
      <c r="AR841" s="51">
        <v>95.1</v>
      </c>
      <c r="AS841" s="51">
        <v>22.7</v>
      </c>
      <c r="AT841" s="51">
        <v>19.399999999999999</v>
      </c>
      <c r="AU841" s="51">
        <v>62.7</v>
      </c>
      <c r="AV841" s="51">
        <v>1.2</v>
      </c>
      <c r="AW841" s="51">
        <v>20</v>
      </c>
      <c r="AX841" s="51">
        <v>5</v>
      </c>
      <c r="AY841" s="51">
        <v>1.5</v>
      </c>
      <c r="AZ841" s="51">
        <v>0.11</v>
      </c>
      <c r="BA841" s="51">
        <v>7.0000000000000007E-2</v>
      </c>
      <c r="BB841" s="51">
        <v>0.9</v>
      </c>
      <c r="BC841" s="51">
        <v>0.03</v>
      </c>
      <c r="BE841" s="267"/>
      <c r="BF841" s="268"/>
      <c r="BG841" s="268"/>
      <c r="BH841" s="268"/>
      <c r="BI841" s="268"/>
      <c r="BJ841" s="268"/>
      <c r="BK841" s="269"/>
    </row>
    <row r="842" spans="1:66" ht="12.75" hidden="1" customHeight="1" x14ac:dyDescent="0.3">
      <c r="A842" s="512"/>
      <c r="B842" s="512"/>
      <c r="C842" s="512"/>
      <c r="D842" s="54"/>
      <c r="E842" s="47"/>
      <c r="F842" s="149"/>
      <c r="G842" s="150"/>
      <c r="H842" s="150"/>
      <c r="I842" s="151"/>
      <c r="J842" s="211"/>
      <c r="K842" s="211"/>
      <c r="L842" s="211"/>
      <c r="M842" s="211"/>
      <c r="N842" s="211"/>
      <c r="O842" s="211"/>
      <c r="P842" s="211"/>
      <c r="Q842" s="50"/>
      <c r="R842" s="49"/>
      <c r="S842" s="50"/>
      <c r="T842" s="51"/>
      <c r="U842" s="51"/>
      <c r="V842" s="49"/>
      <c r="W842" s="513"/>
      <c r="X842" s="513"/>
      <c r="Y842" s="513"/>
      <c r="Z842" s="38"/>
      <c r="AA842" s="38"/>
      <c r="AB842" s="51">
        <v>154.9</v>
      </c>
      <c r="AC842" s="51">
        <v>47.5</v>
      </c>
      <c r="AD842" s="51">
        <v>11.4</v>
      </c>
      <c r="AE842" s="51">
        <v>9.6999999999999993</v>
      </c>
      <c r="AF842" s="51">
        <v>31.4</v>
      </c>
      <c r="AG842" s="51">
        <v>0.6</v>
      </c>
      <c r="AH842" s="51">
        <v>10</v>
      </c>
      <c r="AI842" s="51">
        <v>2</v>
      </c>
      <c r="AJ842" s="51">
        <v>0.75</v>
      </c>
      <c r="AK842" s="51">
        <v>0.05</v>
      </c>
      <c r="AL842" s="51">
        <v>0.04</v>
      </c>
      <c r="AM842" s="51">
        <v>0.45</v>
      </c>
      <c r="AN842" s="51">
        <v>0.01</v>
      </c>
      <c r="AO842" s="51"/>
      <c r="AP842" s="51"/>
      <c r="AQ842" s="51">
        <v>309.8</v>
      </c>
      <c r="AR842" s="51">
        <v>95.1</v>
      </c>
      <c r="AS842" s="51">
        <v>22.7</v>
      </c>
      <c r="AT842" s="51">
        <v>19.399999999999999</v>
      </c>
      <c r="AU842" s="51">
        <v>62.7</v>
      </c>
      <c r="AV842" s="51">
        <v>1.2</v>
      </c>
      <c r="AW842" s="51">
        <v>20</v>
      </c>
      <c r="AX842" s="51">
        <v>5</v>
      </c>
      <c r="AY842" s="51">
        <v>1.5</v>
      </c>
      <c r="AZ842" s="51">
        <v>0.11</v>
      </c>
      <c r="BA842" s="51">
        <v>7.0000000000000007E-2</v>
      </c>
      <c r="BB842" s="51">
        <v>0.9</v>
      </c>
      <c r="BC842" s="51">
        <v>0.03</v>
      </c>
      <c r="BE842" s="211"/>
      <c r="BF842" s="211"/>
      <c r="BG842" s="211"/>
      <c r="BH842" s="211"/>
      <c r="BI842" s="211"/>
      <c r="BJ842" s="211"/>
      <c r="BK842" s="211"/>
    </row>
    <row r="843" spans="1:66" ht="15.75" customHeight="1" x14ac:dyDescent="0.25">
      <c r="A843" s="504" t="s">
        <v>153</v>
      </c>
      <c r="B843" s="504"/>
      <c r="C843" s="504"/>
      <c r="D843" s="54"/>
      <c r="E843" s="49">
        <v>150</v>
      </c>
      <c r="F843" s="44"/>
      <c r="G843" s="38"/>
      <c r="H843" s="38"/>
      <c r="I843" s="45"/>
      <c r="J843" s="200"/>
      <c r="K843" s="200"/>
      <c r="L843" s="200"/>
      <c r="M843" s="200"/>
      <c r="N843" s="200"/>
      <c r="O843" s="200"/>
      <c r="P843" s="200"/>
      <c r="Q843" s="44"/>
      <c r="R843" s="49">
        <v>180</v>
      </c>
      <c r="S843" s="88"/>
      <c r="T843" s="89"/>
      <c r="U843" s="51"/>
      <c r="V843" s="49"/>
      <c r="W843" s="511" t="s">
        <v>153</v>
      </c>
      <c r="X843" s="511"/>
      <c r="Y843" s="511"/>
      <c r="Z843" s="38"/>
      <c r="AA843" s="51" t="s">
        <v>155</v>
      </c>
      <c r="AB843" s="89"/>
      <c r="AC843" s="51"/>
      <c r="AD843" s="51"/>
      <c r="AE843" s="89"/>
      <c r="AF843" s="89"/>
      <c r="AG843" s="51"/>
      <c r="AH843" s="51"/>
      <c r="AI843" s="89"/>
      <c r="AJ843" s="89"/>
      <c r="AK843" s="51"/>
      <c r="AL843" s="51"/>
      <c r="AM843" s="51"/>
      <c r="AN843" s="51"/>
      <c r="AO843" s="38"/>
      <c r="AP843" s="51" t="s">
        <v>154</v>
      </c>
      <c r="AQ843" s="89"/>
      <c r="AR843" s="51"/>
      <c r="AS843" s="51"/>
      <c r="AT843" s="89"/>
      <c r="AU843" s="89"/>
      <c r="AV843" s="51"/>
      <c r="AW843" s="51"/>
      <c r="AX843" s="89"/>
      <c r="AY843" s="89"/>
      <c r="AZ843" s="51"/>
      <c r="BA843" s="51"/>
      <c r="BB843" s="51"/>
      <c r="BC843" s="51"/>
      <c r="BE843" s="200"/>
      <c r="BF843" s="200"/>
      <c r="BG843" s="200"/>
      <c r="BH843" s="200"/>
      <c r="BI843" s="200"/>
      <c r="BJ843" s="200"/>
      <c r="BK843" s="200"/>
    </row>
    <row r="844" spans="1:66" ht="15.75" customHeight="1" x14ac:dyDescent="0.25">
      <c r="A844" s="512" t="s">
        <v>9</v>
      </c>
      <c r="B844" s="512"/>
      <c r="C844" s="512"/>
      <c r="D844" s="54">
        <v>0.2</v>
      </c>
      <c r="E844" s="47">
        <v>0.2</v>
      </c>
      <c r="F844" s="44"/>
      <c r="G844" s="38"/>
      <c r="H844" s="38"/>
      <c r="I844" s="45"/>
      <c r="J844" s="200"/>
      <c r="K844" s="200"/>
      <c r="L844" s="200"/>
      <c r="M844" s="200"/>
      <c r="N844" s="200"/>
      <c r="O844" s="200"/>
      <c r="P844" s="200"/>
      <c r="Q844" s="44">
        <v>0.3</v>
      </c>
      <c r="R844" s="47">
        <v>0.3</v>
      </c>
      <c r="S844" s="88"/>
      <c r="T844" s="89"/>
      <c r="U844" s="57"/>
      <c r="V844" s="59"/>
      <c r="W844" s="513" t="s">
        <v>9</v>
      </c>
      <c r="X844" s="513"/>
      <c r="Y844" s="513"/>
      <c r="Z844" s="38">
        <v>0.2</v>
      </c>
      <c r="AA844" s="38">
        <v>0.2</v>
      </c>
      <c r="AB844" s="89"/>
      <c r="AC844" s="57"/>
      <c r="AD844" s="57"/>
      <c r="AE844" s="89"/>
      <c r="AF844" s="89"/>
      <c r="AG844" s="57"/>
      <c r="AH844" s="57"/>
      <c r="AI844" s="89"/>
      <c r="AJ844" s="89"/>
      <c r="AK844" s="57"/>
      <c r="AL844" s="57"/>
      <c r="AM844" s="57"/>
      <c r="AN844" s="57"/>
      <c r="AO844" s="38">
        <v>0.3</v>
      </c>
      <c r="AP844" s="38">
        <v>0.3</v>
      </c>
      <c r="AQ844" s="89"/>
      <c r="AR844" s="57"/>
      <c r="AS844" s="57"/>
      <c r="AT844" s="89"/>
      <c r="AU844" s="89"/>
      <c r="AV844" s="57"/>
      <c r="AW844" s="57"/>
      <c r="AX844" s="89"/>
      <c r="AY844" s="89"/>
      <c r="AZ844" s="57"/>
      <c r="BA844" s="57"/>
      <c r="BB844" s="57"/>
      <c r="BC844" s="57"/>
      <c r="BE844" s="200"/>
      <c r="BF844" s="200"/>
      <c r="BG844" s="200"/>
      <c r="BH844" s="200"/>
      <c r="BI844" s="200"/>
      <c r="BJ844" s="200"/>
      <c r="BK844" s="200"/>
    </row>
    <row r="845" spans="1:66" ht="18" customHeight="1" x14ac:dyDescent="0.25">
      <c r="A845" s="512" t="s">
        <v>6</v>
      </c>
      <c r="B845" s="512"/>
      <c r="C845" s="512"/>
      <c r="D845" s="54">
        <v>7</v>
      </c>
      <c r="E845" s="47">
        <v>7</v>
      </c>
      <c r="F845" s="50"/>
      <c r="G845" s="51"/>
      <c r="H845" s="51"/>
      <c r="I845" s="52"/>
      <c r="J845" s="201"/>
      <c r="K845" s="201"/>
      <c r="L845" s="201"/>
      <c r="M845" s="201"/>
      <c r="N845" s="201"/>
      <c r="O845" s="201"/>
      <c r="P845" s="201"/>
      <c r="Q845" s="44">
        <v>10</v>
      </c>
      <c r="R845" s="47">
        <v>10</v>
      </c>
      <c r="S845" s="50"/>
      <c r="T845" s="51"/>
      <c r="U845" s="58"/>
      <c r="V845" s="59"/>
      <c r="W845" s="513" t="s">
        <v>6</v>
      </c>
      <c r="X845" s="513"/>
      <c r="Y845" s="513"/>
      <c r="Z845" s="38">
        <v>7</v>
      </c>
      <c r="AA845" s="38">
        <v>7</v>
      </c>
      <c r="AB845" s="51"/>
      <c r="AC845" s="57"/>
      <c r="AD845" s="57"/>
      <c r="AE845" s="51"/>
      <c r="AF845" s="51"/>
      <c r="AG845" s="57"/>
      <c r="AH845" s="57"/>
      <c r="AI845" s="51"/>
      <c r="AJ845" s="51"/>
      <c r="AK845" s="57"/>
      <c r="AL845" s="57"/>
      <c r="AM845" s="57"/>
      <c r="AN845" s="57"/>
      <c r="AO845" s="38">
        <v>10</v>
      </c>
      <c r="AP845" s="38">
        <v>10</v>
      </c>
      <c r="AQ845" s="51"/>
      <c r="AR845" s="57"/>
      <c r="AS845" s="57"/>
      <c r="AT845" s="51"/>
      <c r="AU845" s="51"/>
      <c r="AV845" s="57"/>
      <c r="AW845" s="57"/>
      <c r="AX845" s="51"/>
      <c r="AY845" s="51"/>
      <c r="AZ845" s="57"/>
      <c r="BA845" s="57"/>
      <c r="BB845" s="57"/>
      <c r="BC845" s="57"/>
      <c r="BE845" s="201"/>
      <c r="BF845" s="201"/>
      <c r="BG845" s="201"/>
      <c r="BH845" s="201"/>
      <c r="BI845" s="201"/>
      <c r="BJ845" s="201"/>
      <c r="BK845" s="201"/>
    </row>
    <row r="846" spans="1:66" ht="15.75" customHeight="1" x14ac:dyDescent="0.25">
      <c r="A846" s="504"/>
      <c r="B846" s="504"/>
      <c r="C846" s="504"/>
      <c r="D846" s="54"/>
      <c r="E846" s="47"/>
      <c r="F846" s="50">
        <v>0.04</v>
      </c>
      <c r="G846" s="51">
        <v>0.01</v>
      </c>
      <c r="H846" s="51">
        <v>6.99</v>
      </c>
      <c r="I846" s="213">
        <v>28</v>
      </c>
      <c r="J846" s="178"/>
      <c r="K846" s="179"/>
      <c r="L846" s="179"/>
      <c r="M846" s="179">
        <v>8</v>
      </c>
      <c r="N846" s="179">
        <v>1.6</v>
      </c>
      <c r="O846" s="179">
        <v>0.9</v>
      </c>
      <c r="P846" s="180">
        <v>0.19</v>
      </c>
      <c r="Q846" s="54"/>
      <c r="R846" s="47"/>
      <c r="S846" s="50">
        <v>0.06</v>
      </c>
      <c r="T846" s="51">
        <v>0.02</v>
      </c>
      <c r="U846" s="51">
        <v>9.99</v>
      </c>
      <c r="V846" s="49">
        <v>40</v>
      </c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E846" s="178"/>
      <c r="BF846" s="179"/>
      <c r="BG846" s="179"/>
      <c r="BH846" s="179">
        <v>10</v>
      </c>
      <c r="BI846" s="179">
        <v>2.5</v>
      </c>
      <c r="BJ846" s="179">
        <v>1.3</v>
      </c>
      <c r="BK846" s="180">
        <v>0.28000000000000003</v>
      </c>
      <c r="BL846" s="179"/>
      <c r="BM846" s="179"/>
      <c r="BN846" s="180"/>
    </row>
    <row r="847" spans="1:66" ht="15.75" customHeight="1" x14ac:dyDescent="0.25">
      <c r="A847" s="517" t="s">
        <v>188</v>
      </c>
      <c r="B847" s="517"/>
      <c r="C847" s="517"/>
      <c r="D847" s="61"/>
      <c r="E847" s="62">
        <f>SUM(E834+E840+E843)</f>
        <v>270</v>
      </c>
      <c r="F847" s="117">
        <f>SUM(F839:F846)</f>
        <v>19.29</v>
      </c>
      <c r="G847" s="117">
        <f t="shared" ref="G847:P847" si="179">SUM(G839:G846)</f>
        <v>15.68</v>
      </c>
      <c r="H847" s="117">
        <f t="shared" si="179"/>
        <v>19.03</v>
      </c>
      <c r="I847" s="117">
        <f t="shared" si="179"/>
        <v>303.2</v>
      </c>
      <c r="J847" s="117">
        <f t="shared" si="179"/>
        <v>4.8000000000000001E-2</v>
      </c>
      <c r="K847" s="117">
        <f t="shared" si="179"/>
        <v>0.45999999999999996</v>
      </c>
      <c r="L847" s="117">
        <f t="shared" si="179"/>
        <v>34</v>
      </c>
      <c r="M847" s="117">
        <f t="shared" si="179"/>
        <v>116.60000000000001</v>
      </c>
      <c r="N847" s="117">
        <f t="shared" si="179"/>
        <v>106.99999999999999</v>
      </c>
      <c r="O847" s="117">
        <f t="shared" si="179"/>
        <v>17.5</v>
      </c>
      <c r="P847" s="117">
        <f t="shared" si="179"/>
        <v>0.66999999999999993</v>
      </c>
      <c r="Q847" s="187"/>
      <c r="R847" s="62">
        <f>SUM(R834+R840+R843)</f>
        <v>300</v>
      </c>
      <c r="S847" s="117">
        <f t="shared" ref="S847:BK847" si="180">SUM(S839:S846)</f>
        <v>19.309999999999999</v>
      </c>
      <c r="T847" s="117">
        <f t="shared" si="180"/>
        <v>15.69</v>
      </c>
      <c r="U847" s="117">
        <f t="shared" si="180"/>
        <v>22.03</v>
      </c>
      <c r="V847" s="117">
        <f t="shared" si="180"/>
        <v>315.2</v>
      </c>
      <c r="W847" s="117">
        <f t="shared" si="180"/>
        <v>77.8</v>
      </c>
      <c r="X847" s="117">
        <f t="shared" si="180"/>
        <v>12.8</v>
      </c>
      <c r="Y847" s="117">
        <f t="shared" si="180"/>
        <v>113.5</v>
      </c>
      <c r="Z847" s="117">
        <f t="shared" si="180"/>
        <v>27.57</v>
      </c>
      <c r="AA847" s="117">
        <f t="shared" si="180"/>
        <v>56.2</v>
      </c>
      <c r="AB847" s="117">
        <f t="shared" si="180"/>
        <v>324.8</v>
      </c>
      <c r="AC847" s="117">
        <f t="shared" si="180"/>
        <v>96.1</v>
      </c>
      <c r="AD847" s="117">
        <f t="shared" si="180"/>
        <v>22.83</v>
      </c>
      <c r="AE847" s="117">
        <f t="shared" si="180"/>
        <v>19.54</v>
      </c>
      <c r="AF847" s="117">
        <f t="shared" si="180"/>
        <v>63.12</v>
      </c>
      <c r="AG847" s="117">
        <f t="shared" si="180"/>
        <v>1.33</v>
      </c>
      <c r="AH847" s="117">
        <f t="shared" si="180"/>
        <v>20</v>
      </c>
      <c r="AI847" s="117">
        <f t="shared" si="180"/>
        <v>4</v>
      </c>
      <c r="AJ847" s="117">
        <f t="shared" si="180"/>
        <v>47</v>
      </c>
      <c r="AK847" s="117">
        <f t="shared" si="180"/>
        <v>135.20000000000002</v>
      </c>
      <c r="AL847" s="117">
        <f t="shared" si="180"/>
        <v>155.88</v>
      </c>
      <c r="AM847" s="117">
        <f t="shared" si="180"/>
        <v>26.9</v>
      </c>
      <c r="AN847" s="117">
        <f t="shared" si="180"/>
        <v>228.11999999999998</v>
      </c>
      <c r="AO847" s="117">
        <f t="shared" si="180"/>
        <v>31.07</v>
      </c>
      <c r="AP847" s="117">
        <f t="shared" si="180"/>
        <v>87.3</v>
      </c>
      <c r="AQ847" s="117">
        <f t="shared" si="180"/>
        <v>648.6</v>
      </c>
      <c r="AR847" s="117">
        <f t="shared" si="180"/>
        <v>192.42</v>
      </c>
      <c r="AS847" s="117">
        <f t="shared" si="180"/>
        <v>45.47</v>
      </c>
      <c r="AT847" s="117">
        <f t="shared" si="180"/>
        <v>39.069999999999993</v>
      </c>
      <c r="AU847" s="117">
        <f t="shared" si="180"/>
        <v>126.06</v>
      </c>
      <c r="AV847" s="117">
        <f t="shared" si="180"/>
        <v>2.65</v>
      </c>
      <c r="AW847" s="117">
        <f t="shared" si="180"/>
        <v>40</v>
      </c>
      <c r="AX847" s="117">
        <f t="shared" si="180"/>
        <v>10</v>
      </c>
      <c r="AY847" s="117">
        <f t="shared" si="180"/>
        <v>3</v>
      </c>
      <c r="AZ847" s="117">
        <f t="shared" si="180"/>
        <v>0.22</v>
      </c>
      <c r="BA847" s="117">
        <f t="shared" si="180"/>
        <v>0.14000000000000001</v>
      </c>
      <c r="BB847" s="117">
        <f t="shared" si="180"/>
        <v>1.8</v>
      </c>
      <c r="BC847" s="117">
        <f t="shared" si="180"/>
        <v>0.06</v>
      </c>
      <c r="BD847" s="117">
        <f t="shared" si="180"/>
        <v>0</v>
      </c>
      <c r="BE847" s="117">
        <f t="shared" si="180"/>
        <v>4.8000000000000001E-2</v>
      </c>
      <c r="BF847" s="117">
        <f t="shared" si="180"/>
        <v>0.45999999999999996</v>
      </c>
      <c r="BG847" s="117">
        <f t="shared" si="180"/>
        <v>34</v>
      </c>
      <c r="BH847" s="117">
        <f t="shared" si="180"/>
        <v>127.2</v>
      </c>
      <c r="BI847" s="117">
        <f t="shared" si="180"/>
        <v>107.89999999999999</v>
      </c>
      <c r="BJ847" s="117">
        <f t="shared" si="180"/>
        <v>17.900000000000002</v>
      </c>
      <c r="BK847" s="117">
        <f t="shared" si="180"/>
        <v>0.76</v>
      </c>
    </row>
    <row r="848" spans="1:66" ht="15.75" customHeight="1" x14ac:dyDescent="0.25">
      <c r="A848" s="533" t="s">
        <v>330</v>
      </c>
      <c r="B848" s="533"/>
      <c r="C848" s="533"/>
      <c r="D848" s="54"/>
      <c r="E848" s="49"/>
      <c r="F848" s="128"/>
      <c r="G848" s="57"/>
      <c r="H848" s="57"/>
      <c r="I848" s="58"/>
      <c r="J848" s="202"/>
      <c r="K848" s="202"/>
      <c r="L848" s="202"/>
      <c r="M848" s="202"/>
      <c r="N848" s="202"/>
      <c r="O848" s="202"/>
      <c r="P848" s="421"/>
      <c r="Q848" s="200"/>
      <c r="R848" s="377"/>
      <c r="S848" s="201"/>
      <c r="T848" s="201"/>
      <c r="U848" s="202"/>
      <c r="V848" s="202"/>
      <c r="W848" s="204"/>
      <c r="X848" s="204"/>
      <c r="Y848" s="511" t="s">
        <v>24</v>
      </c>
      <c r="Z848" s="511"/>
      <c r="AA848" s="511"/>
      <c r="AB848" s="38"/>
      <c r="AC848" s="51"/>
      <c r="AD848" s="57"/>
      <c r="AE848" s="71"/>
      <c r="AF848" s="71"/>
      <c r="AG848" s="57"/>
      <c r="AH848" s="57"/>
      <c r="AI848" s="71"/>
      <c r="AJ848" s="71"/>
      <c r="AK848" s="57"/>
      <c r="AL848" s="57"/>
      <c r="AM848" s="71"/>
      <c r="AN848" s="71"/>
      <c r="AO848" s="71"/>
      <c r="AP848" s="71"/>
      <c r="AQ848" s="38"/>
      <c r="AR848" s="51"/>
      <c r="AS848" s="57"/>
      <c r="AT848" s="71"/>
      <c r="AU848" s="71"/>
      <c r="AV848" s="57"/>
      <c r="AW848" s="57"/>
      <c r="AX848" s="71"/>
      <c r="AY848" s="71"/>
      <c r="AZ848" s="57"/>
      <c r="BA848" s="57"/>
      <c r="BB848" s="71"/>
      <c r="BC848" s="71"/>
      <c r="BD848" s="71"/>
      <c r="BE848" s="71"/>
      <c r="BG848" s="202"/>
      <c r="BH848" s="202"/>
      <c r="BI848" s="202"/>
      <c r="BJ848" s="202"/>
      <c r="BK848" s="202"/>
      <c r="BL848" s="202"/>
      <c r="BM848" s="202"/>
    </row>
    <row r="849" spans="1:65" ht="15.75" customHeight="1" x14ac:dyDescent="0.25">
      <c r="A849" s="498" t="s">
        <v>355</v>
      </c>
      <c r="B849" s="498"/>
      <c r="C849" s="498"/>
      <c r="D849" s="201">
        <v>62</v>
      </c>
      <c r="E849" s="201">
        <v>60</v>
      </c>
      <c r="F849" s="44"/>
      <c r="G849" s="38"/>
      <c r="H849" s="38"/>
      <c r="I849" s="45"/>
      <c r="J849" s="54"/>
      <c r="K849" s="49"/>
      <c r="L849" s="50"/>
      <c r="M849" s="51"/>
      <c r="N849" s="51"/>
      <c r="O849" s="52"/>
      <c r="P849" s="405"/>
      <c r="Q849" s="201">
        <v>62</v>
      </c>
      <c r="R849" s="201">
        <v>60</v>
      </c>
      <c r="S849" s="201"/>
      <c r="T849" s="400"/>
      <c r="U849" s="201"/>
      <c r="V849" s="201"/>
      <c r="W849" s="201"/>
      <c r="X849" s="201"/>
      <c r="Y849" s="389"/>
      <c r="Z849" s="200"/>
      <c r="AA849" s="200"/>
      <c r="AB849" s="200"/>
      <c r="AC849" s="200"/>
      <c r="AD849" s="200"/>
      <c r="AE849" s="200"/>
      <c r="AF849" s="200"/>
      <c r="AG849" s="200"/>
      <c r="AH849" s="200"/>
      <c r="AI849" s="200"/>
      <c r="AJ849" s="200"/>
      <c r="AK849" s="200"/>
      <c r="AL849" s="200"/>
      <c r="AM849" s="200"/>
      <c r="AN849" s="200"/>
      <c r="AO849" s="200"/>
      <c r="AP849" s="200"/>
      <c r="AQ849" s="200"/>
      <c r="AR849" s="200"/>
      <c r="AS849" s="200"/>
      <c r="AT849" s="200"/>
      <c r="AU849" s="200"/>
      <c r="AV849" s="200"/>
      <c r="AW849" s="200"/>
      <c r="AX849" s="200"/>
      <c r="AY849" s="471"/>
      <c r="AZ849" s="471"/>
      <c r="BA849" s="471"/>
      <c r="BB849" s="471"/>
      <c r="BC849" s="471"/>
      <c r="BD849" s="471"/>
      <c r="BE849" s="471"/>
      <c r="BF849" s="471"/>
      <c r="BG849" s="471"/>
      <c r="BH849" s="471"/>
      <c r="BI849" s="471"/>
      <c r="BJ849" s="471"/>
      <c r="BK849" s="471"/>
      <c r="BL849" s="471"/>
      <c r="BM849" s="471"/>
    </row>
    <row r="850" spans="1:65" ht="15.75" customHeight="1" x14ac:dyDescent="0.25">
      <c r="A850" s="548" t="s">
        <v>34</v>
      </c>
      <c r="B850" s="548"/>
      <c r="C850" s="548"/>
      <c r="D850" s="200" t="s">
        <v>357</v>
      </c>
      <c r="E850" s="200">
        <v>46</v>
      </c>
      <c r="F850" s="130"/>
      <c r="G850" s="129"/>
      <c r="H850" s="129"/>
      <c r="I850" s="131"/>
      <c r="J850" s="98"/>
      <c r="K850" s="99"/>
      <c r="L850" s="153"/>
      <c r="M850" s="119"/>
      <c r="N850" s="119"/>
      <c r="O850" s="154"/>
      <c r="P850" s="405"/>
      <c r="Q850" s="200" t="s">
        <v>357</v>
      </c>
      <c r="R850" s="200">
        <v>46</v>
      </c>
      <c r="S850" s="200"/>
      <c r="T850" s="403"/>
      <c r="U850" s="200"/>
      <c r="V850" s="200"/>
      <c r="W850" s="212"/>
      <c r="X850" s="212"/>
      <c r="Y850" s="389"/>
      <c r="Z850" s="200"/>
      <c r="AA850" s="200"/>
      <c r="AB850" s="200"/>
      <c r="AC850" s="200"/>
      <c r="AD850" s="200"/>
      <c r="AE850" s="200"/>
      <c r="AF850" s="200"/>
      <c r="AG850" s="200"/>
      <c r="AH850" s="200"/>
      <c r="AI850" s="200"/>
      <c r="AJ850" s="200"/>
      <c r="AK850" s="200"/>
      <c r="AL850" s="200"/>
      <c r="AM850" s="200"/>
      <c r="AN850" s="200"/>
      <c r="AO850" s="200"/>
      <c r="AP850" s="200"/>
      <c r="AQ850" s="200"/>
      <c r="AR850" s="200"/>
      <c r="AS850" s="200"/>
      <c r="AT850" s="200"/>
      <c r="AU850" s="200"/>
      <c r="AV850" s="200"/>
      <c r="AW850" s="200"/>
      <c r="AX850" s="200"/>
      <c r="AY850" s="471"/>
      <c r="AZ850" s="471"/>
      <c r="BA850" s="471"/>
      <c r="BB850" s="471"/>
      <c r="BC850" s="471"/>
      <c r="BD850" s="471"/>
      <c r="BE850" s="471"/>
      <c r="BF850" s="471"/>
      <c r="BG850" s="471"/>
      <c r="BH850" s="471"/>
      <c r="BI850" s="471"/>
      <c r="BJ850" s="471"/>
      <c r="BK850" s="471"/>
      <c r="BL850" s="471"/>
      <c r="BM850" s="471"/>
    </row>
    <row r="851" spans="1:65" ht="15.75" customHeight="1" x14ac:dyDescent="0.25">
      <c r="A851" s="548" t="s">
        <v>25</v>
      </c>
      <c r="B851" s="548"/>
      <c r="C851" s="548"/>
      <c r="D851" s="200">
        <v>16</v>
      </c>
      <c r="E851" s="200">
        <v>16</v>
      </c>
      <c r="F851" s="44"/>
      <c r="G851" s="38"/>
      <c r="H851" s="38"/>
      <c r="I851" s="45"/>
      <c r="J851" s="54"/>
      <c r="K851" s="47"/>
      <c r="L851" s="50"/>
      <c r="M851" s="51"/>
      <c r="N851" s="51"/>
      <c r="O851" s="52"/>
      <c r="P851" s="405"/>
      <c r="Q851" s="200">
        <v>16</v>
      </c>
      <c r="R851" s="200">
        <v>16</v>
      </c>
      <c r="S851" s="200"/>
      <c r="T851" s="403"/>
      <c r="U851" s="200"/>
      <c r="V851" s="200"/>
      <c r="W851" s="201"/>
      <c r="X851" s="201"/>
      <c r="Y851" s="390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0"/>
      <c r="AK851" s="200"/>
      <c r="AL851" s="201"/>
      <c r="AM851" s="201"/>
      <c r="AN851" s="201"/>
      <c r="AO851" s="201"/>
      <c r="AP851" s="201"/>
      <c r="AQ851" s="201"/>
      <c r="AR851" s="201"/>
      <c r="AS851" s="201"/>
      <c r="AT851" s="201"/>
      <c r="AU851" s="201"/>
      <c r="AV851" s="201"/>
      <c r="AW851" s="201"/>
      <c r="AX851" s="201"/>
      <c r="AY851" s="471"/>
      <c r="AZ851" s="471"/>
      <c r="BA851" s="471"/>
      <c r="BB851" s="471"/>
      <c r="BC851" s="471"/>
      <c r="BD851" s="471"/>
      <c r="BE851" s="471"/>
      <c r="BF851" s="471"/>
      <c r="BG851" s="471"/>
      <c r="BH851" s="471"/>
      <c r="BI851" s="471"/>
      <c r="BJ851" s="471"/>
      <c r="BK851" s="471"/>
      <c r="BL851" s="471"/>
      <c r="BM851" s="471"/>
    </row>
    <row r="852" spans="1:65" s="43" customFormat="1" ht="15.75" customHeight="1" x14ac:dyDescent="0.25">
      <c r="A852" s="548" t="s">
        <v>359</v>
      </c>
      <c r="B852" s="548"/>
      <c r="C852" s="548"/>
      <c r="D852" s="200">
        <v>3</v>
      </c>
      <c r="E852" s="200">
        <v>3</v>
      </c>
      <c r="F852" s="201">
        <v>5.73</v>
      </c>
      <c r="G852" s="201">
        <v>11.04</v>
      </c>
      <c r="H852" s="201">
        <v>1.1000000000000001</v>
      </c>
      <c r="I852" s="201">
        <v>127</v>
      </c>
      <c r="J852" s="10">
        <v>3.5000000000000003E-2</v>
      </c>
      <c r="K852" s="10">
        <v>0.1</v>
      </c>
      <c r="L852" s="10">
        <v>150</v>
      </c>
      <c r="M852" s="10">
        <v>46.4</v>
      </c>
      <c r="N852" s="10">
        <v>105.1</v>
      </c>
      <c r="O852" s="10">
        <v>7.8</v>
      </c>
      <c r="P852" s="10">
        <v>1.18</v>
      </c>
      <c r="Q852" s="200">
        <v>3</v>
      </c>
      <c r="R852" s="200">
        <v>3</v>
      </c>
      <c r="S852" s="201">
        <v>5.73</v>
      </c>
      <c r="T852" s="201">
        <v>11.04</v>
      </c>
      <c r="U852" s="201">
        <v>1.1000000000000001</v>
      </c>
      <c r="V852" s="201">
        <v>127</v>
      </c>
      <c r="W852" s="201"/>
      <c r="X852" s="201"/>
      <c r="Y852" s="390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0"/>
      <c r="AK852" s="201"/>
      <c r="AL852" s="201"/>
      <c r="AM852" s="201"/>
      <c r="AN852" s="201"/>
      <c r="AO852" s="201"/>
      <c r="AP852" s="201"/>
      <c r="AQ852" s="201"/>
      <c r="AR852" s="201"/>
      <c r="AS852" s="201"/>
      <c r="AT852" s="201"/>
      <c r="AU852" s="201"/>
      <c r="AV852" s="201"/>
      <c r="AW852" s="201"/>
      <c r="AX852" s="201"/>
      <c r="AY852" s="204"/>
      <c r="AZ852" s="204"/>
      <c r="BA852" s="204"/>
      <c r="BB852" s="204"/>
      <c r="BC852" s="204"/>
      <c r="BD852" s="204"/>
      <c r="BE852" s="10">
        <v>3.5000000000000003E-2</v>
      </c>
      <c r="BF852" s="10">
        <v>0.1</v>
      </c>
      <c r="BG852" s="10">
        <v>150</v>
      </c>
      <c r="BH852" s="10">
        <v>46.4</v>
      </c>
      <c r="BI852" s="10">
        <v>105.1</v>
      </c>
      <c r="BJ852" s="10">
        <v>7.8</v>
      </c>
      <c r="BK852" s="10">
        <v>1.18</v>
      </c>
      <c r="BL852" s="204"/>
      <c r="BM852" s="204"/>
    </row>
    <row r="853" spans="1:65" s="43" customFormat="1" ht="15.75" customHeight="1" x14ac:dyDescent="0.25">
      <c r="A853" s="512"/>
      <c r="B853" s="499"/>
      <c r="C853" s="513"/>
      <c r="D853" s="54"/>
      <c r="E853" s="47"/>
      <c r="F853" s="44"/>
      <c r="G853" s="38"/>
      <c r="H853" s="38"/>
      <c r="I853" s="45"/>
      <c r="J853" s="54"/>
      <c r="K853" s="47"/>
      <c r="L853" s="50"/>
      <c r="M853" s="51"/>
      <c r="N853" s="51"/>
      <c r="O853" s="52"/>
      <c r="P853" s="405"/>
      <c r="Q853" s="54"/>
      <c r="R853" s="47"/>
      <c r="S853" s="201"/>
      <c r="T853" s="402"/>
      <c r="U853" s="201"/>
      <c r="V853" s="201"/>
      <c r="W853" s="201"/>
      <c r="X853" s="201"/>
      <c r="Y853" s="390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0"/>
      <c r="AK853" s="201"/>
      <c r="AL853" s="201"/>
      <c r="AM853" s="201"/>
      <c r="AN853" s="201"/>
      <c r="AO853" s="201"/>
      <c r="AP853" s="201"/>
      <c r="AQ853" s="201"/>
      <c r="AR853" s="201"/>
      <c r="AS853" s="201"/>
      <c r="AT853" s="201"/>
      <c r="AU853" s="201"/>
      <c r="AV853" s="201"/>
      <c r="AW853" s="201"/>
      <c r="AX853" s="201"/>
      <c r="AY853" s="204"/>
      <c r="AZ853" s="204"/>
      <c r="BA853" s="204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</row>
    <row r="854" spans="1:65" s="77" customFormat="1" ht="15.75" customHeight="1" x14ac:dyDescent="0.25">
      <c r="A854" s="504" t="s">
        <v>196</v>
      </c>
      <c r="B854" s="510"/>
      <c r="C854" s="511"/>
      <c r="D854" s="54">
        <v>63</v>
      </c>
      <c r="E854" s="49">
        <v>60</v>
      </c>
      <c r="F854" s="50">
        <v>0.6</v>
      </c>
      <c r="G854" s="51">
        <v>2.4</v>
      </c>
      <c r="H854" s="51">
        <v>2.58</v>
      </c>
      <c r="I854" s="49">
        <v>58</v>
      </c>
      <c r="J854" s="178"/>
      <c r="K854" s="179"/>
      <c r="L854" s="179"/>
      <c r="M854" s="179">
        <v>21</v>
      </c>
      <c r="N854" s="179">
        <v>34</v>
      </c>
      <c r="O854" s="179">
        <v>19</v>
      </c>
      <c r="P854" s="180">
        <v>3.5</v>
      </c>
      <c r="Q854" s="54">
        <v>63</v>
      </c>
      <c r="R854" s="49">
        <v>60</v>
      </c>
      <c r="S854" s="50">
        <v>0.6</v>
      </c>
      <c r="T854" s="51">
        <v>2.4</v>
      </c>
      <c r="U854" s="51">
        <v>2.58</v>
      </c>
      <c r="V854" s="49">
        <v>58</v>
      </c>
      <c r="W854" s="204"/>
      <c r="X854" s="204"/>
      <c r="Y854" s="388"/>
      <c r="Z854" s="342"/>
      <c r="AA854" s="342"/>
      <c r="AB854" s="326"/>
      <c r="AC854" s="326"/>
      <c r="AD854" s="342"/>
      <c r="AE854" s="342"/>
      <c r="AF854" s="326"/>
      <c r="AG854" s="326"/>
      <c r="AH854" s="326"/>
      <c r="AI854" s="326"/>
      <c r="AJ854" s="343"/>
      <c r="AK854" s="342"/>
      <c r="AL854" s="342"/>
      <c r="AM854" s="326"/>
      <c r="AN854" s="326"/>
      <c r="AO854" s="342"/>
      <c r="AP854" s="342"/>
      <c r="AQ854" s="326"/>
      <c r="AR854" s="326"/>
      <c r="AS854" s="342"/>
      <c r="AT854" s="342"/>
      <c r="AU854" s="326"/>
      <c r="AV854" s="326"/>
      <c r="AW854" s="326"/>
      <c r="AX854" s="326"/>
      <c r="AY854" s="327"/>
      <c r="AZ854" s="327"/>
      <c r="BA854" s="327"/>
      <c r="BB854" s="327"/>
      <c r="BC854" s="327"/>
      <c r="BD854" s="327"/>
      <c r="BE854" s="178"/>
      <c r="BF854" s="179"/>
      <c r="BG854" s="179"/>
      <c r="BH854" s="179">
        <v>21</v>
      </c>
      <c r="BI854" s="179">
        <v>34</v>
      </c>
      <c r="BJ854" s="179">
        <v>19</v>
      </c>
      <c r="BK854" s="180">
        <v>3.5</v>
      </c>
      <c r="BL854" s="327"/>
      <c r="BM854" s="327"/>
    </row>
    <row r="855" spans="1:65" ht="15.75" customHeight="1" x14ac:dyDescent="0.25">
      <c r="A855" s="504" t="s">
        <v>10</v>
      </c>
      <c r="B855" s="510"/>
      <c r="C855" s="511"/>
      <c r="D855" s="54">
        <v>35</v>
      </c>
      <c r="E855" s="49">
        <v>35</v>
      </c>
      <c r="F855" s="50">
        <v>2.37</v>
      </c>
      <c r="G855" s="51">
        <v>0.3</v>
      </c>
      <c r="H855" s="51">
        <v>14.49</v>
      </c>
      <c r="I855" s="49">
        <v>70</v>
      </c>
      <c r="J855" s="178">
        <v>5.3999999999999999E-2</v>
      </c>
      <c r="K855" s="179"/>
      <c r="L855" s="179"/>
      <c r="M855" s="179">
        <v>10.5</v>
      </c>
      <c r="N855" s="179">
        <v>47.4</v>
      </c>
      <c r="O855" s="179">
        <v>14.1</v>
      </c>
      <c r="P855" s="180">
        <v>1.17</v>
      </c>
      <c r="Q855" s="54">
        <v>35</v>
      </c>
      <c r="R855" s="49">
        <v>35</v>
      </c>
      <c r="S855" s="50">
        <v>2.37</v>
      </c>
      <c r="T855" s="51">
        <v>0.3</v>
      </c>
      <c r="U855" s="51">
        <v>14.49</v>
      </c>
      <c r="V855" s="49">
        <v>70</v>
      </c>
      <c r="W855" s="201"/>
      <c r="X855" s="201"/>
      <c r="Y855" s="623"/>
      <c r="Z855" s="624"/>
      <c r="AA855" s="625"/>
      <c r="AB855" s="38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38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178">
        <v>5.3999999999999999E-2</v>
      </c>
      <c r="BF855" s="179"/>
      <c r="BG855" s="179"/>
      <c r="BH855" s="179">
        <v>10.5</v>
      </c>
      <c r="BI855" s="179">
        <v>47.4</v>
      </c>
      <c r="BJ855" s="179">
        <v>14.1</v>
      </c>
      <c r="BK855" s="180">
        <v>1.17</v>
      </c>
      <c r="BL855" s="179">
        <v>14.1</v>
      </c>
      <c r="BM855" s="180">
        <v>1.17</v>
      </c>
    </row>
    <row r="856" spans="1:65" ht="15.75" customHeight="1" x14ac:dyDescent="0.25">
      <c r="A856" s="626" t="s">
        <v>167</v>
      </c>
      <c r="B856" s="627"/>
      <c r="C856" s="628"/>
      <c r="D856" s="201">
        <v>150</v>
      </c>
      <c r="E856" s="201">
        <v>150</v>
      </c>
      <c r="F856" s="201">
        <v>1.8</v>
      </c>
      <c r="G856" s="201"/>
      <c r="H856" s="201">
        <v>27.27</v>
      </c>
      <c r="I856" s="201">
        <v>115</v>
      </c>
      <c r="J856" s="201">
        <v>0.03</v>
      </c>
      <c r="K856" s="201">
        <v>6</v>
      </c>
      <c r="L856" s="201"/>
      <c r="M856" s="201">
        <v>16</v>
      </c>
      <c r="N856" s="201">
        <v>22</v>
      </c>
      <c r="O856" s="201">
        <v>9</v>
      </c>
      <c r="P856" s="201">
        <v>2.2000000000000002</v>
      </c>
      <c r="Q856" s="201">
        <v>150</v>
      </c>
      <c r="R856" s="201">
        <v>150</v>
      </c>
      <c r="S856" s="201">
        <v>1.8</v>
      </c>
      <c r="T856" s="201"/>
      <c r="U856" s="201">
        <v>27.27</v>
      </c>
      <c r="V856" s="201">
        <v>138</v>
      </c>
      <c r="W856" s="498" t="s">
        <v>105</v>
      </c>
      <c r="X856" s="498"/>
      <c r="Y856" s="498"/>
      <c r="Z856" s="200">
        <v>100</v>
      </c>
      <c r="AA856" s="201">
        <v>100</v>
      </c>
      <c r="AB856" s="201">
        <v>26</v>
      </c>
      <c r="AC856" s="201">
        <v>278</v>
      </c>
      <c r="AD856" s="201">
        <v>16</v>
      </c>
      <c r="AE856" s="201">
        <v>9</v>
      </c>
      <c r="AF856" s="201">
        <v>11</v>
      </c>
      <c r="AG856" s="201">
        <v>2.2000000000000002</v>
      </c>
      <c r="AH856" s="201"/>
      <c r="AI856" s="201">
        <v>30</v>
      </c>
      <c r="AJ856" s="201">
        <v>0.2</v>
      </c>
      <c r="AK856" s="201">
        <v>0.03</v>
      </c>
      <c r="AL856" s="201">
        <v>0.02</v>
      </c>
      <c r="AM856" s="201">
        <v>0.3</v>
      </c>
      <c r="AN856" s="201">
        <v>10</v>
      </c>
      <c r="AO856" s="200">
        <v>100</v>
      </c>
      <c r="AP856" s="201">
        <v>100</v>
      </c>
      <c r="AQ856" s="201">
        <v>26</v>
      </c>
      <c r="AR856" s="201">
        <v>278</v>
      </c>
      <c r="AS856" s="201">
        <v>16</v>
      </c>
      <c r="AT856" s="201">
        <v>9</v>
      </c>
      <c r="AU856" s="201">
        <v>11</v>
      </c>
      <c r="AV856" s="201">
        <v>2.2000000000000002</v>
      </c>
      <c r="AW856" s="201"/>
      <c r="AX856" s="201">
        <v>30</v>
      </c>
      <c r="AY856" s="201">
        <v>0.2</v>
      </c>
      <c r="AZ856" s="201">
        <v>0.03</v>
      </c>
      <c r="BA856" s="201">
        <v>0.02</v>
      </c>
      <c r="BB856" s="201">
        <v>0.3</v>
      </c>
      <c r="BC856" s="201">
        <v>10</v>
      </c>
      <c r="BD856" s="471"/>
      <c r="BE856" s="201">
        <v>0.03</v>
      </c>
      <c r="BF856" s="201">
        <v>6</v>
      </c>
      <c r="BG856" s="201"/>
      <c r="BH856" s="201">
        <v>16</v>
      </c>
      <c r="BI856" s="201">
        <v>22</v>
      </c>
      <c r="BJ856" s="201">
        <v>9</v>
      </c>
      <c r="BK856" s="201">
        <v>2.2000000000000002</v>
      </c>
    </row>
    <row r="857" spans="1:65" ht="15.75" hidden="1" customHeight="1" x14ac:dyDescent="0.3">
      <c r="A857" s="629"/>
      <c r="B857" s="630"/>
      <c r="C857" s="631"/>
      <c r="D857" s="68"/>
      <c r="E857" s="97"/>
      <c r="F857" s="70"/>
      <c r="G857" s="71"/>
      <c r="H857" s="71"/>
      <c r="I857" s="72"/>
      <c r="J857" s="68"/>
      <c r="K857" s="97"/>
      <c r="L857" s="70"/>
      <c r="M857" s="71"/>
      <c r="N857" s="71"/>
      <c r="O857" s="72"/>
      <c r="P857" s="405"/>
      <c r="Q857" s="200"/>
      <c r="R857" s="201"/>
      <c r="S857" s="201"/>
      <c r="T857" s="201"/>
      <c r="U857" s="201"/>
      <c r="V857" s="201"/>
      <c r="W857" s="204"/>
      <c r="X857" s="204"/>
      <c r="Y857" s="386"/>
      <c r="Z857" s="471"/>
      <c r="AA857" s="471"/>
      <c r="AB857" s="471"/>
      <c r="AC857" s="471"/>
      <c r="AD857" s="471"/>
      <c r="AE857" s="471"/>
      <c r="AF857" s="471"/>
      <c r="AG857" s="471"/>
      <c r="AH857" s="471"/>
      <c r="AI857" s="471"/>
      <c r="AJ857" s="471"/>
      <c r="AK857" s="471"/>
      <c r="AL857" s="471"/>
      <c r="AM857" s="471"/>
      <c r="AN857" s="471"/>
      <c r="AO857" s="471"/>
      <c r="AP857" s="471"/>
      <c r="AQ857" s="471"/>
      <c r="AR857" s="471"/>
      <c r="AS857" s="471"/>
      <c r="AT857" s="471"/>
      <c r="AU857" s="471"/>
      <c r="AV857" s="471"/>
      <c r="AW857" s="471"/>
      <c r="AX857" s="471"/>
      <c r="AY857" s="471"/>
      <c r="AZ857" s="471"/>
      <c r="BA857" s="471"/>
      <c r="BB857" s="471"/>
      <c r="BC857" s="471"/>
      <c r="BD857" s="471"/>
      <c r="BE857" s="471"/>
      <c r="BF857" s="471"/>
      <c r="BG857" s="471"/>
      <c r="BH857" s="471"/>
      <c r="BI857" s="471"/>
      <c r="BJ857" s="471"/>
      <c r="BK857" s="471"/>
      <c r="BL857" s="471"/>
      <c r="BM857" s="471"/>
    </row>
    <row r="858" spans="1:65" ht="15.75" hidden="1" customHeight="1" x14ac:dyDescent="0.3">
      <c r="A858" s="629"/>
      <c r="B858" s="630"/>
      <c r="C858" s="631"/>
      <c r="D858" s="68"/>
      <c r="E858" s="97"/>
      <c r="F858" s="70"/>
      <c r="G858" s="71"/>
      <c r="H858" s="71"/>
      <c r="I858" s="72"/>
      <c r="J858" s="68"/>
      <c r="K858" s="97"/>
      <c r="L858" s="70"/>
      <c r="M858" s="71"/>
      <c r="N858" s="71"/>
      <c r="O858" s="72"/>
      <c r="P858" s="405"/>
      <c r="Q858" s="204"/>
      <c r="R858" s="274"/>
      <c r="S858" s="47"/>
      <c r="T858" s="403"/>
      <c r="U858" s="201"/>
      <c r="V858" s="201"/>
      <c r="W858" s="201"/>
      <c r="X858" s="201"/>
      <c r="Y858" s="386"/>
      <c r="Z858" s="471"/>
      <c r="AA858" s="471"/>
      <c r="AB858" s="471"/>
      <c r="AC858" s="471"/>
      <c r="AD858" s="471"/>
      <c r="AE858" s="471"/>
      <c r="AF858" s="471"/>
      <c r="AG858" s="471"/>
      <c r="AH858" s="471"/>
      <c r="AI858" s="471"/>
      <c r="AJ858" s="471"/>
      <c r="AK858" s="471"/>
      <c r="AL858" s="471"/>
      <c r="AM858" s="471"/>
      <c r="AN858" s="471"/>
      <c r="AO858" s="471"/>
      <c r="AP858" s="471"/>
      <c r="AQ858" s="471"/>
      <c r="AR858" s="471"/>
      <c r="AS858" s="471"/>
      <c r="AT858" s="471"/>
      <c r="AU858" s="471"/>
      <c r="AV858" s="471"/>
      <c r="AW858" s="471"/>
      <c r="AX858" s="471"/>
      <c r="AY858" s="471"/>
      <c r="AZ858" s="471"/>
      <c r="BA858" s="471"/>
      <c r="BB858" s="471"/>
      <c r="BC858" s="471"/>
      <c r="BD858" s="471"/>
      <c r="BE858" s="471"/>
      <c r="BF858" s="471"/>
      <c r="BG858" s="471"/>
      <c r="BH858" s="471"/>
      <c r="BI858" s="471"/>
      <c r="BJ858" s="471"/>
      <c r="BK858" s="471"/>
      <c r="BL858" s="471"/>
      <c r="BM858" s="471"/>
    </row>
    <row r="859" spans="1:65" ht="15.75" hidden="1" customHeight="1" x14ac:dyDescent="0.3">
      <c r="A859" s="629"/>
      <c r="B859" s="630"/>
      <c r="C859" s="631"/>
      <c r="D859" s="68"/>
      <c r="E859" s="97"/>
      <c r="F859" s="70"/>
      <c r="G859" s="71"/>
      <c r="H859" s="71"/>
      <c r="I859" s="72"/>
      <c r="J859" s="68"/>
      <c r="K859" s="97"/>
      <c r="L859" s="70"/>
      <c r="M859" s="71"/>
      <c r="N859" s="71"/>
      <c r="O859" s="72"/>
      <c r="P859" s="405"/>
      <c r="Q859" s="204"/>
      <c r="R859" s="274"/>
      <c r="S859" s="47"/>
      <c r="T859" s="400"/>
      <c r="U859" s="204"/>
      <c r="V859" s="204"/>
      <c r="W859" s="204"/>
      <c r="X859" s="204"/>
      <c r="Y859" s="386"/>
      <c r="Z859" s="471"/>
      <c r="AA859" s="471"/>
      <c r="AB859" s="471"/>
      <c r="AC859" s="471"/>
      <c r="AD859" s="471"/>
      <c r="AE859" s="471"/>
      <c r="AF859" s="471"/>
      <c r="AG859" s="471"/>
      <c r="AH859" s="471"/>
      <c r="AI859" s="471"/>
      <c r="AJ859" s="471"/>
      <c r="AK859" s="471"/>
      <c r="AL859" s="471"/>
      <c r="AM859" s="471"/>
      <c r="AN859" s="471"/>
      <c r="AO859" s="471"/>
      <c r="AP859" s="471"/>
      <c r="AQ859" s="471"/>
      <c r="AR859" s="471"/>
      <c r="AS859" s="471"/>
      <c r="AT859" s="471"/>
      <c r="AU859" s="471"/>
      <c r="AV859" s="471"/>
      <c r="AW859" s="471"/>
      <c r="AX859" s="471"/>
      <c r="AY859" s="471"/>
      <c r="AZ859" s="471"/>
      <c r="BA859" s="471"/>
      <c r="BB859" s="471"/>
      <c r="BC859" s="471"/>
      <c r="BD859" s="471"/>
      <c r="BE859" s="471"/>
      <c r="BF859" s="471"/>
      <c r="BG859" s="471"/>
      <c r="BH859" s="471"/>
      <c r="BI859" s="471"/>
      <c r="BJ859" s="471"/>
      <c r="BK859" s="471"/>
      <c r="BL859" s="471"/>
      <c r="BM859" s="471"/>
    </row>
    <row r="860" spans="1:65" ht="15.75" hidden="1" customHeight="1" x14ac:dyDescent="0.3">
      <c r="A860" s="635"/>
      <c r="B860" s="600"/>
      <c r="C860" s="601"/>
      <c r="D860" s="68"/>
      <c r="E860" s="97"/>
      <c r="F860" s="70"/>
      <c r="G860" s="71"/>
      <c r="H860" s="71"/>
      <c r="I860" s="72"/>
      <c r="J860" s="68"/>
      <c r="K860" s="97"/>
      <c r="L860" s="70"/>
      <c r="M860" s="71"/>
      <c r="N860" s="71"/>
      <c r="O860" s="72"/>
      <c r="P860" s="405"/>
      <c r="Q860" s="204"/>
      <c r="R860" s="274"/>
      <c r="S860" s="200"/>
      <c r="T860" s="403"/>
      <c r="U860" s="204"/>
      <c r="V860" s="204"/>
      <c r="W860" s="204"/>
      <c r="X860" s="204"/>
      <c r="Y860" s="386"/>
      <c r="Z860" s="471"/>
      <c r="AA860" s="471"/>
      <c r="AB860" s="471"/>
      <c r="AC860" s="471"/>
      <c r="AD860" s="471"/>
      <c r="AE860" s="471"/>
      <c r="AF860" s="471"/>
      <c r="AG860" s="471"/>
      <c r="AH860" s="471"/>
      <c r="AI860" s="471"/>
      <c r="AJ860" s="471"/>
      <c r="AK860" s="471"/>
      <c r="AL860" s="471"/>
      <c r="AM860" s="471"/>
      <c r="AN860" s="471"/>
      <c r="AO860" s="471"/>
      <c r="AP860" s="471"/>
      <c r="AQ860" s="471"/>
      <c r="AR860" s="471"/>
      <c r="AS860" s="471"/>
      <c r="AT860" s="471"/>
      <c r="AU860" s="471"/>
      <c r="AV860" s="471"/>
      <c r="AW860" s="471"/>
      <c r="AX860" s="471"/>
      <c r="AY860" s="471"/>
      <c r="AZ860" s="471"/>
      <c r="BA860" s="471"/>
      <c r="BB860" s="471"/>
      <c r="BC860" s="471"/>
      <c r="BD860" s="471"/>
      <c r="BE860" s="471"/>
      <c r="BF860" s="471"/>
      <c r="BG860" s="471"/>
      <c r="BH860" s="471"/>
      <c r="BI860" s="471"/>
      <c r="BJ860" s="471"/>
      <c r="BK860" s="471"/>
      <c r="BL860" s="471"/>
      <c r="BM860" s="471"/>
    </row>
    <row r="861" spans="1:65" ht="15.75" hidden="1" customHeight="1" x14ac:dyDescent="0.3">
      <c r="A861" s="536"/>
      <c r="B861" s="595"/>
      <c r="C861" s="596"/>
      <c r="D861" s="68"/>
      <c r="E861" s="97"/>
      <c r="F861" s="70"/>
      <c r="G861" s="71"/>
      <c r="H861" s="71"/>
      <c r="I861" s="72"/>
      <c r="J861" s="68"/>
      <c r="K861" s="97"/>
      <c r="L861" s="70"/>
      <c r="M861" s="71"/>
      <c r="N861" s="71"/>
      <c r="O861" s="72"/>
      <c r="P861" s="405"/>
      <c r="Q861" s="204"/>
      <c r="R861" s="274"/>
      <c r="S861" s="97"/>
      <c r="T861" s="403"/>
      <c r="U861" s="204"/>
      <c r="V861" s="204"/>
      <c r="W861" s="204"/>
      <c r="X861" s="204"/>
      <c r="Y861" s="386"/>
      <c r="Z861" s="471"/>
      <c r="AA861" s="471"/>
      <c r="AB861" s="471"/>
      <c r="AC861" s="471"/>
      <c r="AD861" s="471"/>
      <c r="AE861" s="471"/>
      <c r="AF861" s="471"/>
      <c r="AG861" s="471"/>
      <c r="AH861" s="471"/>
      <c r="AI861" s="471"/>
      <c r="AJ861" s="471"/>
      <c r="AK861" s="471"/>
      <c r="AL861" s="471"/>
      <c r="AM861" s="471"/>
      <c r="AN861" s="471"/>
      <c r="AO861" s="471"/>
      <c r="AP861" s="471"/>
      <c r="AQ861" s="471"/>
      <c r="AR861" s="471"/>
      <c r="AS861" s="471"/>
      <c r="AT861" s="471"/>
      <c r="AU861" s="471"/>
      <c r="AV861" s="471"/>
      <c r="AW861" s="471"/>
      <c r="AX861" s="471"/>
      <c r="AY861" s="471"/>
      <c r="AZ861" s="471"/>
      <c r="BA861" s="471"/>
      <c r="BB861" s="471"/>
      <c r="BC861" s="471"/>
      <c r="BD861" s="471"/>
      <c r="BE861" s="471"/>
      <c r="BF861" s="471"/>
      <c r="BG861" s="471"/>
      <c r="BH861" s="471"/>
      <c r="BI861" s="471"/>
      <c r="BJ861" s="471"/>
      <c r="BK861" s="471"/>
      <c r="BL861" s="471"/>
      <c r="BM861" s="471"/>
    </row>
    <row r="862" spans="1:65" ht="15.75" hidden="1" customHeight="1" x14ac:dyDescent="0.3">
      <c r="A862" s="536"/>
      <c r="B862" s="595"/>
      <c r="C862" s="596"/>
      <c r="D862" s="68"/>
      <c r="E862" s="97"/>
      <c r="F862" s="70"/>
      <c r="G862" s="71"/>
      <c r="H862" s="71"/>
      <c r="I862" s="72"/>
      <c r="J862" s="68"/>
      <c r="K862" s="97"/>
      <c r="L862" s="70"/>
      <c r="M862" s="71"/>
      <c r="N862" s="71"/>
      <c r="O862" s="72"/>
      <c r="P862" s="405"/>
      <c r="Q862" s="204"/>
      <c r="R862" s="274"/>
      <c r="S862" s="97"/>
      <c r="T862" s="403"/>
      <c r="U862" s="204"/>
      <c r="V862" s="204"/>
      <c r="W862" s="204"/>
      <c r="X862" s="204"/>
      <c r="Y862" s="386"/>
      <c r="Z862" s="471"/>
      <c r="AA862" s="471"/>
      <c r="AB862" s="471"/>
      <c r="AC862" s="471"/>
      <c r="AD862" s="471"/>
      <c r="AE862" s="471"/>
      <c r="AF862" s="471"/>
      <c r="AG862" s="471"/>
      <c r="AH862" s="471"/>
      <c r="AI862" s="471"/>
      <c r="AJ862" s="471"/>
      <c r="AK862" s="471"/>
      <c r="AL862" s="471"/>
      <c r="AM862" s="471"/>
      <c r="AN862" s="471"/>
      <c r="AO862" s="471"/>
      <c r="AP862" s="471"/>
      <c r="AQ862" s="471"/>
      <c r="AR862" s="471"/>
      <c r="AS862" s="471"/>
      <c r="AT862" s="471"/>
      <c r="AU862" s="471"/>
      <c r="AV862" s="471"/>
      <c r="AW862" s="471"/>
      <c r="AX862" s="471"/>
      <c r="AY862" s="471"/>
      <c r="AZ862" s="471"/>
      <c r="BA862" s="471"/>
      <c r="BB862" s="471"/>
      <c r="BC862" s="471"/>
      <c r="BD862" s="471"/>
      <c r="BE862" s="471"/>
      <c r="BF862" s="471"/>
      <c r="BG862" s="471"/>
      <c r="BH862" s="471"/>
      <c r="BI862" s="471"/>
      <c r="BJ862" s="471"/>
      <c r="BK862" s="471"/>
      <c r="BL862" s="471"/>
      <c r="BM862" s="471"/>
    </row>
    <row r="863" spans="1:65" ht="15.75" hidden="1" customHeight="1" x14ac:dyDescent="0.3">
      <c r="A863" s="536"/>
      <c r="B863" s="595"/>
      <c r="C863" s="596"/>
      <c r="D863" s="68"/>
      <c r="E863" s="97"/>
      <c r="F863" s="335"/>
      <c r="G863" s="73"/>
      <c r="H863" s="73"/>
      <c r="I863" s="336"/>
      <c r="J863" s="337"/>
      <c r="K863" s="69"/>
      <c r="L863" s="335"/>
      <c r="M863" s="73"/>
      <c r="N863" s="73"/>
      <c r="O863" s="336"/>
      <c r="P863" s="405"/>
      <c r="Q863" s="397"/>
      <c r="R863" s="378"/>
      <c r="S863" s="97"/>
      <c r="T863" s="401"/>
      <c r="U863" s="397"/>
      <c r="V863" s="397"/>
      <c r="W863" s="397"/>
      <c r="X863" s="397"/>
      <c r="Y863" s="386"/>
      <c r="Z863" s="471"/>
      <c r="AA863" s="471"/>
      <c r="AB863" s="471"/>
      <c r="AC863" s="471"/>
      <c r="AD863" s="471"/>
      <c r="AE863" s="471"/>
      <c r="AF863" s="471"/>
      <c r="AG863" s="471"/>
      <c r="AH863" s="471"/>
      <c r="AI863" s="471"/>
      <c r="AJ863" s="471"/>
      <c r="AK863" s="471"/>
      <c r="AL863" s="471"/>
      <c r="AM863" s="471"/>
      <c r="AN863" s="471"/>
      <c r="AO863" s="471"/>
      <c r="AP863" s="471"/>
      <c r="AQ863" s="471"/>
      <c r="AR863" s="471"/>
      <c r="AS863" s="471"/>
      <c r="AT863" s="471"/>
      <c r="AU863" s="471"/>
      <c r="AV863" s="471"/>
      <c r="AW863" s="471"/>
      <c r="AX863" s="471"/>
      <c r="AY863" s="471"/>
      <c r="AZ863" s="471"/>
      <c r="BA863" s="471"/>
      <c r="BB863" s="471"/>
      <c r="BC863" s="471"/>
      <c r="BD863" s="471"/>
      <c r="BE863" s="471"/>
      <c r="BF863" s="471"/>
      <c r="BG863" s="471"/>
      <c r="BH863" s="471"/>
      <c r="BI863" s="471"/>
      <c r="BJ863" s="471"/>
      <c r="BK863" s="471"/>
      <c r="BL863" s="471"/>
      <c r="BM863" s="471"/>
    </row>
    <row r="864" spans="1:65" ht="15.75" hidden="1" customHeight="1" x14ac:dyDescent="0.3">
      <c r="A864" s="504"/>
      <c r="B864" s="504"/>
      <c r="C864" s="504"/>
      <c r="D864" s="54"/>
      <c r="E864" s="49"/>
      <c r="F864" s="50"/>
      <c r="G864" s="51"/>
      <c r="H864" s="51"/>
      <c r="I864" s="52"/>
      <c r="J864" s="201"/>
      <c r="K864" s="201"/>
      <c r="L864" s="201"/>
      <c r="M864" s="201"/>
      <c r="N864" s="201"/>
      <c r="O864" s="201"/>
      <c r="P864" s="422"/>
      <c r="Q864" s="200"/>
      <c r="R864" s="379"/>
      <c r="S864" s="201"/>
      <c r="T864" s="201"/>
      <c r="U864" s="206"/>
      <c r="V864" s="206"/>
      <c r="W864" s="206"/>
      <c r="X864" s="206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G864" s="338"/>
      <c r="BH864" s="338"/>
      <c r="BI864" s="338"/>
      <c r="BJ864" s="338"/>
      <c r="BK864" s="338"/>
      <c r="BL864" s="338"/>
      <c r="BM864" s="338"/>
    </row>
    <row r="865" spans="1:65" ht="15.75" hidden="1" customHeight="1" x14ac:dyDescent="0.3">
      <c r="A865" s="512"/>
      <c r="B865" s="512"/>
      <c r="C865" s="512"/>
      <c r="D865" s="54"/>
      <c r="E865" s="47"/>
      <c r="F865" s="44"/>
      <c r="G865" s="38"/>
      <c r="H865" s="38"/>
      <c r="I865" s="45"/>
      <c r="J865" s="200"/>
      <c r="K865" s="200"/>
      <c r="L865" s="200"/>
      <c r="M865" s="200"/>
      <c r="N865" s="200"/>
      <c r="O865" s="200"/>
      <c r="P865" s="381"/>
      <c r="Q865" s="200"/>
      <c r="R865" s="177"/>
      <c r="S865" s="200"/>
      <c r="T865" s="403"/>
      <c r="U865" s="206"/>
      <c r="V865" s="206"/>
      <c r="W865" s="206"/>
      <c r="X865" s="206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G865" s="200"/>
      <c r="BH865" s="200"/>
      <c r="BI865" s="200"/>
      <c r="BJ865" s="200"/>
      <c r="BK865" s="200"/>
      <c r="BL865" s="200"/>
      <c r="BM865" s="200"/>
    </row>
    <row r="866" spans="1:65" ht="15.75" hidden="1" customHeight="1" x14ac:dyDescent="0.3">
      <c r="A866" s="512"/>
      <c r="B866" s="512"/>
      <c r="C866" s="512"/>
      <c r="D866" s="54"/>
      <c r="E866" s="47"/>
      <c r="F866" s="44"/>
      <c r="G866" s="38"/>
      <c r="H866" s="38"/>
      <c r="I866" s="45"/>
      <c r="J866" s="200"/>
      <c r="K866" s="200"/>
      <c r="L866" s="200"/>
      <c r="M866" s="200"/>
      <c r="N866" s="200"/>
      <c r="O866" s="200"/>
      <c r="P866" s="381"/>
      <c r="Q866" s="200"/>
      <c r="R866" s="177"/>
      <c r="S866" s="47"/>
      <c r="T866" s="403"/>
      <c r="U866" s="206"/>
      <c r="V866" s="206"/>
      <c r="W866" s="206"/>
      <c r="X866" s="206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G866" s="200"/>
      <c r="BH866" s="200"/>
      <c r="BI866" s="200"/>
      <c r="BJ866" s="200"/>
      <c r="BK866" s="200"/>
      <c r="BL866" s="200"/>
      <c r="BM866" s="200"/>
    </row>
    <row r="867" spans="1:65" ht="15.75" hidden="1" customHeight="1" x14ac:dyDescent="0.3">
      <c r="A867" s="512"/>
      <c r="B867" s="512"/>
      <c r="C867" s="512"/>
      <c r="D867" s="54"/>
      <c r="E867" s="47"/>
      <c r="F867" s="44"/>
      <c r="G867" s="38"/>
      <c r="H867" s="38"/>
      <c r="I867" s="45"/>
      <c r="J867" s="200"/>
      <c r="K867" s="200"/>
      <c r="L867" s="200"/>
      <c r="M867" s="200"/>
      <c r="N867" s="200"/>
      <c r="O867" s="200"/>
      <c r="P867" s="381"/>
      <c r="Q867" s="200"/>
      <c r="R867" s="177"/>
      <c r="S867" s="47"/>
      <c r="T867" s="403"/>
      <c r="U867" s="206"/>
      <c r="V867" s="206"/>
      <c r="W867" s="206"/>
      <c r="X867" s="206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G867" s="200"/>
      <c r="BH867" s="200"/>
      <c r="BI867" s="200"/>
      <c r="BJ867" s="200"/>
      <c r="BK867" s="200"/>
      <c r="BL867" s="200"/>
      <c r="BM867" s="200"/>
    </row>
    <row r="868" spans="1:65" ht="15.75" hidden="1" customHeight="1" x14ac:dyDescent="0.3">
      <c r="A868" s="512"/>
      <c r="B868" s="512"/>
      <c r="C868" s="512"/>
      <c r="D868" s="54"/>
      <c r="E868" s="47"/>
      <c r="F868" s="44"/>
      <c r="G868" s="38"/>
      <c r="H868" s="38"/>
      <c r="I868" s="45"/>
      <c r="J868" s="200"/>
      <c r="K868" s="200"/>
      <c r="L868" s="200"/>
      <c r="M868" s="200"/>
      <c r="N868" s="200"/>
      <c r="O868" s="200"/>
      <c r="P868" s="381"/>
      <c r="Q868" s="200"/>
      <c r="R868" s="177"/>
      <c r="S868" s="47"/>
      <c r="T868" s="403"/>
      <c r="U868" s="206"/>
      <c r="V868" s="206"/>
      <c r="W868" s="206"/>
      <c r="X868" s="206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G868" s="200"/>
      <c r="BH868" s="200"/>
      <c r="BI868" s="200"/>
      <c r="BJ868" s="200"/>
      <c r="BK868" s="200"/>
      <c r="BL868" s="200"/>
      <c r="BM868" s="200"/>
    </row>
    <row r="869" spans="1:65" s="77" customFormat="1" ht="15.75" customHeight="1" x14ac:dyDescent="0.25">
      <c r="A869" s="517" t="s">
        <v>338</v>
      </c>
      <c r="B869" s="602"/>
      <c r="C869" s="602"/>
      <c r="D869" s="291"/>
      <c r="E869" s="292">
        <f>SUM(E849+E854+E855+E856)</f>
        <v>305</v>
      </c>
      <c r="F869" s="293">
        <f>SUM(F854:F868)</f>
        <v>4.7700000000000005</v>
      </c>
      <c r="G869" s="293">
        <f t="shared" ref="G869:P869" si="181">SUM(G854:G868)</f>
        <v>2.6999999999999997</v>
      </c>
      <c r="H869" s="293">
        <f t="shared" si="181"/>
        <v>44.34</v>
      </c>
      <c r="I869" s="293">
        <f t="shared" si="181"/>
        <v>243</v>
      </c>
      <c r="J869" s="293">
        <f t="shared" si="181"/>
        <v>8.3999999999999991E-2</v>
      </c>
      <c r="K869" s="293">
        <f t="shared" si="181"/>
        <v>6</v>
      </c>
      <c r="L869" s="293">
        <f t="shared" si="181"/>
        <v>0</v>
      </c>
      <c r="M869" s="293">
        <f t="shared" si="181"/>
        <v>47.5</v>
      </c>
      <c r="N869" s="293">
        <f t="shared" si="181"/>
        <v>103.4</v>
      </c>
      <c r="O869" s="293">
        <f t="shared" si="181"/>
        <v>42.1</v>
      </c>
      <c r="P869" s="293">
        <f t="shared" si="181"/>
        <v>6.87</v>
      </c>
      <c r="Q869" s="398"/>
      <c r="R869" s="292">
        <f>SUM(R849+R854+R855+R856)</f>
        <v>305</v>
      </c>
      <c r="S869" s="293">
        <f t="shared" ref="S869:BK869" si="182">SUM(S854:S868)</f>
        <v>4.7700000000000005</v>
      </c>
      <c r="T869" s="293">
        <f t="shared" si="182"/>
        <v>2.6999999999999997</v>
      </c>
      <c r="U869" s="293">
        <f t="shared" si="182"/>
        <v>44.34</v>
      </c>
      <c r="V869" s="293">
        <f t="shared" si="182"/>
        <v>266</v>
      </c>
      <c r="W869" s="293">
        <f t="shared" si="182"/>
        <v>0</v>
      </c>
      <c r="X869" s="293">
        <f t="shared" si="182"/>
        <v>0</v>
      </c>
      <c r="Y869" s="293">
        <f t="shared" si="182"/>
        <v>0</v>
      </c>
      <c r="Z869" s="293">
        <f t="shared" si="182"/>
        <v>100</v>
      </c>
      <c r="AA869" s="293">
        <f t="shared" si="182"/>
        <v>100</v>
      </c>
      <c r="AB869" s="293">
        <f t="shared" si="182"/>
        <v>26</v>
      </c>
      <c r="AC869" s="293">
        <f t="shared" si="182"/>
        <v>278</v>
      </c>
      <c r="AD869" s="293">
        <f t="shared" si="182"/>
        <v>16</v>
      </c>
      <c r="AE869" s="293">
        <f t="shared" si="182"/>
        <v>9</v>
      </c>
      <c r="AF869" s="293">
        <f t="shared" si="182"/>
        <v>11</v>
      </c>
      <c r="AG869" s="293">
        <f t="shared" si="182"/>
        <v>2.2000000000000002</v>
      </c>
      <c r="AH869" s="293">
        <f t="shared" si="182"/>
        <v>0</v>
      </c>
      <c r="AI869" s="293">
        <f t="shared" si="182"/>
        <v>30</v>
      </c>
      <c r="AJ869" s="293">
        <f t="shared" si="182"/>
        <v>0.2</v>
      </c>
      <c r="AK869" s="293">
        <f t="shared" si="182"/>
        <v>0.03</v>
      </c>
      <c r="AL869" s="293">
        <f t="shared" si="182"/>
        <v>0.02</v>
      </c>
      <c r="AM869" s="293">
        <f t="shared" si="182"/>
        <v>0.3</v>
      </c>
      <c r="AN869" s="293">
        <f t="shared" si="182"/>
        <v>10</v>
      </c>
      <c r="AO869" s="293">
        <f t="shared" si="182"/>
        <v>100</v>
      </c>
      <c r="AP869" s="293">
        <f t="shared" si="182"/>
        <v>100</v>
      </c>
      <c r="AQ869" s="293">
        <f t="shared" si="182"/>
        <v>26</v>
      </c>
      <c r="AR869" s="293">
        <f t="shared" si="182"/>
        <v>278</v>
      </c>
      <c r="AS869" s="293">
        <f t="shared" si="182"/>
        <v>16</v>
      </c>
      <c r="AT869" s="293">
        <f t="shared" si="182"/>
        <v>9</v>
      </c>
      <c r="AU869" s="293">
        <f t="shared" si="182"/>
        <v>11</v>
      </c>
      <c r="AV869" s="293">
        <f t="shared" si="182"/>
        <v>2.2000000000000002</v>
      </c>
      <c r="AW869" s="293">
        <f t="shared" si="182"/>
        <v>0</v>
      </c>
      <c r="AX869" s="293">
        <f t="shared" si="182"/>
        <v>30</v>
      </c>
      <c r="AY869" s="293">
        <f t="shared" si="182"/>
        <v>0.2</v>
      </c>
      <c r="AZ869" s="293">
        <f t="shared" si="182"/>
        <v>0.03</v>
      </c>
      <c r="BA869" s="293">
        <f t="shared" si="182"/>
        <v>0.02</v>
      </c>
      <c r="BB869" s="293">
        <f t="shared" si="182"/>
        <v>0.3</v>
      </c>
      <c r="BC869" s="293">
        <f t="shared" si="182"/>
        <v>10</v>
      </c>
      <c r="BD869" s="293">
        <f t="shared" si="182"/>
        <v>0</v>
      </c>
      <c r="BE869" s="293">
        <f t="shared" si="182"/>
        <v>8.3999999999999991E-2</v>
      </c>
      <c r="BF869" s="293">
        <f t="shared" si="182"/>
        <v>6</v>
      </c>
      <c r="BG869" s="293">
        <f t="shared" si="182"/>
        <v>0</v>
      </c>
      <c r="BH869" s="293">
        <f t="shared" si="182"/>
        <v>47.5</v>
      </c>
      <c r="BI869" s="293">
        <f t="shared" si="182"/>
        <v>103.4</v>
      </c>
      <c r="BJ869" s="293">
        <f t="shared" si="182"/>
        <v>42.1</v>
      </c>
      <c r="BK869" s="293">
        <f t="shared" si="182"/>
        <v>6.87</v>
      </c>
      <c r="BL869" s="293">
        <f>SUM(BL863:BL868)</f>
        <v>0</v>
      </c>
      <c r="BM869" s="293">
        <f>SUM(BM863:BM868)</f>
        <v>0</v>
      </c>
    </row>
    <row r="870" spans="1:65" ht="15.75" customHeight="1" x14ac:dyDescent="0.25">
      <c r="A870" s="634" t="s">
        <v>189</v>
      </c>
      <c r="B870" s="634"/>
      <c r="C870" s="634"/>
      <c r="D870" s="156"/>
      <c r="E870" s="157">
        <f>SUM(E794+E831+E847+E869)</f>
        <v>1605</v>
      </c>
      <c r="F870" s="157">
        <f t="shared" ref="F870:P870" si="183">SUM(F794+F831+F847+F869)</f>
        <v>57.470000000000006</v>
      </c>
      <c r="G870" s="157">
        <f t="shared" si="183"/>
        <v>50.02</v>
      </c>
      <c r="H870" s="157">
        <f t="shared" si="183"/>
        <v>226.22000000000003</v>
      </c>
      <c r="I870" s="157">
        <f t="shared" si="183"/>
        <v>1665.6000000000001</v>
      </c>
      <c r="J870" s="157">
        <f t="shared" si="183"/>
        <v>0.52500000000000002</v>
      </c>
      <c r="K870" s="157">
        <f t="shared" si="183"/>
        <v>30.450000000000003</v>
      </c>
      <c r="L870" s="157">
        <f t="shared" si="183"/>
        <v>161.35</v>
      </c>
      <c r="M870" s="157">
        <f t="shared" si="183"/>
        <v>452.73</v>
      </c>
      <c r="N870" s="157">
        <f t="shared" si="183"/>
        <v>789.77999999999986</v>
      </c>
      <c r="O870" s="157">
        <f t="shared" si="183"/>
        <v>168.51</v>
      </c>
      <c r="P870" s="157">
        <f t="shared" si="183"/>
        <v>43.68</v>
      </c>
      <c r="Q870" s="198"/>
      <c r="R870" s="157">
        <f t="shared" ref="R870:BK870" si="184">SUM(R794+R831+R847+R869)</f>
        <v>1940</v>
      </c>
      <c r="S870" s="157">
        <f t="shared" si="184"/>
        <v>65.88</v>
      </c>
      <c r="T870" s="157">
        <f t="shared" si="184"/>
        <v>62.6</v>
      </c>
      <c r="U870" s="157">
        <f t="shared" si="184"/>
        <v>267.90999999999997</v>
      </c>
      <c r="V870" s="157">
        <f t="shared" si="184"/>
        <v>1994.56</v>
      </c>
      <c r="W870" s="157" t="e">
        <f t="shared" si="184"/>
        <v>#VALUE!</v>
      </c>
      <c r="X870" s="157">
        <f t="shared" si="184"/>
        <v>12.8</v>
      </c>
      <c r="Y870" s="157">
        <f t="shared" si="184"/>
        <v>113.5</v>
      </c>
      <c r="Z870" s="157">
        <f t="shared" si="184"/>
        <v>399.46999999999997</v>
      </c>
      <c r="AA870" s="157">
        <f t="shared" si="184"/>
        <v>462.09999999999997</v>
      </c>
      <c r="AB870" s="157">
        <f t="shared" si="184"/>
        <v>812.43000000000006</v>
      </c>
      <c r="AC870" s="157">
        <f t="shared" si="184"/>
        <v>754.56000000000006</v>
      </c>
      <c r="AD870" s="157">
        <f t="shared" si="184"/>
        <v>103.01</v>
      </c>
      <c r="AE870" s="157">
        <f t="shared" si="184"/>
        <v>68.307999999999993</v>
      </c>
      <c r="AF870" s="157">
        <f t="shared" si="184"/>
        <v>272.90999999999997</v>
      </c>
      <c r="AG870" s="157">
        <f t="shared" si="184"/>
        <v>5.4497</v>
      </c>
      <c r="AH870" s="157">
        <f t="shared" si="184"/>
        <v>79.069999999999993</v>
      </c>
      <c r="AI870" s="157">
        <f t="shared" si="184"/>
        <v>87.25</v>
      </c>
      <c r="AJ870" s="157">
        <f t="shared" si="184"/>
        <v>48.254000000000005</v>
      </c>
      <c r="AK870" s="157">
        <f t="shared" si="184"/>
        <v>135.34580000000003</v>
      </c>
      <c r="AL870" s="157">
        <f t="shared" si="184"/>
        <v>156.08879999999999</v>
      </c>
      <c r="AM870" s="157">
        <f t="shared" si="184"/>
        <v>31.076000000000001</v>
      </c>
      <c r="AN870" s="157">
        <f t="shared" si="184"/>
        <v>238.90999999999997</v>
      </c>
      <c r="AO870" s="157">
        <f t="shared" si="184"/>
        <v>504.87</v>
      </c>
      <c r="AP870" s="157">
        <f t="shared" si="184"/>
        <v>619.1</v>
      </c>
      <c r="AQ870" s="157">
        <f t="shared" si="184"/>
        <v>1304.06</v>
      </c>
      <c r="AR870" s="157">
        <f t="shared" si="184"/>
        <v>987.43999999999994</v>
      </c>
      <c r="AS870" s="157">
        <f t="shared" si="184"/>
        <v>149.33000000000001</v>
      </c>
      <c r="AT870" s="157">
        <f t="shared" si="184"/>
        <v>102.006</v>
      </c>
      <c r="AU870" s="157">
        <f t="shared" si="184"/>
        <v>405.64</v>
      </c>
      <c r="AV870" s="157">
        <f t="shared" si="184"/>
        <v>7.4289999999999994</v>
      </c>
      <c r="AW870" s="157">
        <f t="shared" si="184"/>
        <v>124.14</v>
      </c>
      <c r="AX870" s="157">
        <f t="shared" si="184"/>
        <v>125.5</v>
      </c>
      <c r="AY870" s="157">
        <f t="shared" si="184"/>
        <v>4.6280000000000001</v>
      </c>
      <c r="AZ870" s="157">
        <f t="shared" si="184"/>
        <v>0.39960000000000007</v>
      </c>
      <c r="BA870" s="157">
        <f t="shared" si="184"/>
        <v>0.41360000000000002</v>
      </c>
      <c r="BB870" s="157">
        <f t="shared" si="184"/>
        <v>7.3010000000000002</v>
      </c>
      <c r="BC870" s="157">
        <f t="shared" si="184"/>
        <v>11.26</v>
      </c>
      <c r="BD870" s="157">
        <f t="shared" si="184"/>
        <v>0</v>
      </c>
      <c r="BE870" s="157">
        <f t="shared" si="184"/>
        <v>0.73899999999999999</v>
      </c>
      <c r="BF870" s="157">
        <f t="shared" si="184"/>
        <v>32.96</v>
      </c>
      <c r="BG870" s="157">
        <f t="shared" si="184"/>
        <v>176.35</v>
      </c>
      <c r="BH870" s="157">
        <f t="shared" si="184"/>
        <v>492.72999999999996</v>
      </c>
      <c r="BI870" s="157">
        <f t="shared" si="184"/>
        <v>820.99999999999989</v>
      </c>
      <c r="BJ870" s="157">
        <f t="shared" si="184"/>
        <v>193.41</v>
      </c>
      <c r="BK870" s="157">
        <f t="shared" si="184"/>
        <v>44.47999999999999</v>
      </c>
    </row>
    <row r="871" spans="1:65" ht="15.75" customHeight="1" x14ac:dyDescent="0.25">
      <c r="A871" s="542" t="s">
        <v>47</v>
      </c>
      <c r="B871" s="542"/>
      <c r="C871" s="542"/>
      <c r="D871" s="54"/>
      <c r="E871" s="87"/>
      <c r="F871" s="44"/>
      <c r="G871" s="38"/>
      <c r="H871" s="38"/>
      <c r="I871" s="45"/>
      <c r="J871" s="200"/>
      <c r="K871" s="200"/>
      <c r="L871" s="200"/>
      <c r="M871" s="200"/>
      <c r="N871" s="200"/>
      <c r="O871" s="200"/>
      <c r="P871" s="200"/>
      <c r="Q871" s="44"/>
      <c r="R871" s="47"/>
      <c r="S871" s="50"/>
      <c r="T871" s="51"/>
      <c r="U871" s="158"/>
      <c r="V871" s="15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E871" s="200"/>
      <c r="BF871" s="200"/>
      <c r="BG871" s="200"/>
      <c r="BH871" s="200"/>
      <c r="BI871" s="200"/>
      <c r="BJ871" s="200"/>
      <c r="BK871" s="200"/>
    </row>
    <row r="872" spans="1:65" ht="15.75" customHeight="1" x14ac:dyDescent="0.25">
      <c r="A872" s="504" t="s">
        <v>13</v>
      </c>
      <c r="B872" s="504"/>
      <c r="C872" s="504"/>
      <c r="D872" s="54"/>
      <c r="E872" s="47"/>
      <c r="F872" s="44"/>
      <c r="G872" s="38"/>
      <c r="H872" s="38"/>
      <c r="I872" s="45"/>
      <c r="J872" s="200"/>
      <c r="K872" s="200"/>
      <c r="L872" s="200"/>
      <c r="M872" s="200"/>
      <c r="N872" s="200"/>
      <c r="O872" s="200"/>
      <c r="P872" s="200"/>
      <c r="Q872" s="44"/>
      <c r="R872" s="87"/>
      <c r="S872" s="44"/>
      <c r="T872" s="38"/>
      <c r="U872" s="160"/>
      <c r="V872" s="161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E872" s="200"/>
      <c r="BF872" s="200"/>
      <c r="BG872" s="200"/>
      <c r="BH872" s="200"/>
      <c r="BI872" s="200"/>
      <c r="BJ872" s="200"/>
      <c r="BK872" s="200"/>
    </row>
    <row r="873" spans="1:65" ht="14.25" customHeight="1" x14ac:dyDescent="0.25">
      <c r="A873" s="504" t="s">
        <v>89</v>
      </c>
      <c r="B873" s="510"/>
      <c r="C873" s="511"/>
      <c r="D873" s="54"/>
      <c r="E873" s="49"/>
      <c r="F873" s="44"/>
      <c r="G873" s="38"/>
      <c r="H873" s="38"/>
      <c r="I873" s="45"/>
      <c r="J873" s="200"/>
      <c r="K873" s="200"/>
      <c r="L873" s="200"/>
      <c r="M873" s="200"/>
      <c r="N873" s="200"/>
      <c r="O873" s="200"/>
      <c r="P873" s="200"/>
      <c r="Q873" s="44"/>
      <c r="R873" s="49"/>
      <c r="S873" s="44"/>
      <c r="T873" s="38"/>
      <c r="U873" s="38"/>
      <c r="V873" s="47"/>
      <c r="W873" s="513"/>
      <c r="X873" s="513"/>
      <c r="Y873" s="513"/>
      <c r="Z873" s="38"/>
      <c r="AA873" s="38"/>
      <c r="AB873" s="51">
        <v>30.7</v>
      </c>
      <c r="AC873" s="51">
        <v>71.3</v>
      </c>
      <c r="AD873" s="51">
        <v>56.8</v>
      </c>
      <c r="AE873" s="51">
        <v>11.4</v>
      </c>
      <c r="AF873" s="51">
        <v>77.599999999999994</v>
      </c>
      <c r="AG873" s="51">
        <v>0.35</v>
      </c>
      <c r="AH873" s="51">
        <v>22</v>
      </c>
      <c r="AI873" s="51">
        <v>982</v>
      </c>
      <c r="AJ873" s="51">
        <v>1.07</v>
      </c>
      <c r="AK873" s="51">
        <v>0.03</v>
      </c>
      <c r="AL873" s="51">
        <v>0.1</v>
      </c>
      <c r="AM873" s="51">
        <v>0.28000000000000003</v>
      </c>
      <c r="AN873" s="51">
        <v>0.35</v>
      </c>
      <c r="AO873" s="38"/>
      <c r="AP873" s="38"/>
      <c r="AQ873" s="51">
        <v>61.5</v>
      </c>
      <c r="AR873" s="51">
        <v>142.6</v>
      </c>
      <c r="AS873" s="51">
        <v>113.6</v>
      </c>
      <c r="AT873" s="51">
        <v>22.7</v>
      </c>
      <c r="AU873" s="51">
        <v>155.19999999999999</v>
      </c>
      <c r="AV873" s="51">
        <v>0.69</v>
      </c>
      <c r="AW873" s="51">
        <v>44</v>
      </c>
      <c r="AX873" s="51">
        <v>1965</v>
      </c>
      <c r="AY873" s="51">
        <v>2.15</v>
      </c>
      <c r="AZ873" s="51">
        <v>0.06</v>
      </c>
      <c r="BA873" s="51">
        <v>0.2</v>
      </c>
      <c r="BB873" s="51">
        <v>0.56000000000000005</v>
      </c>
      <c r="BC873" s="51">
        <v>0.71</v>
      </c>
      <c r="BE873" s="200"/>
      <c r="BF873" s="200"/>
      <c r="BG873" s="200"/>
      <c r="BH873" s="200"/>
      <c r="BI873" s="200"/>
      <c r="BJ873" s="200"/>
      <c r="BK873" s="200"/>
    </row>
    <row r="874" spans="1:65" ht="15.75" customHeight="1" x14ac:dyDescent="0.25">
      <c r="A874" s="504" t="s">
        <v>221</v>
      </c>
      <c r="B874" s="510"/>
      <c r="C874" s="511"/>
      <c r="D874" s="54" t="s">
        <v>85</v>
      </c>
      <c r="E874" s="49">
        <v>155</v>
      </c>
      <c r="F874" s="44"/>
      <c r="G874" s="38"/>
      <c r="H874" s="38"/>
      <c r="I874" s="45"/>
      <c r="J874" s="200"/>
      <c r="K874" s="200"/>
      <c r="L874" s="200"/>
      <c r="M874" s="200"/>
      <c r="N874" s="200"/>
      <c r="O874" s="200"/>
      <c r="P874" s="200"/>
      <c r="Q874" s="44" t="s">
        <v>216</v>
      </c>
      <c r="R874" s="49">
        <v>208</v>
      </c>
      <c r="S874" s="44"/>
      <c r="T874" s="38"/>
      <c r="U874" s="51"/>
      <c r="V874" s="49"/>
      <c r="W874" s="511" t="s">
        <v>133</v>
      </c>
      <c r="X874" s="511"/>
      <c r="Y874" s="511"/>
      <c r="Z874" s="38">
        <v>155</v>
      </c>
      <c r="AA874" s="51">
        <v>150</v>
      </c>
      <c r="AB874" s="51">
        <v>75</v>
      </c>
      <c r="AC874" s="89">
        <v>219</v>
      </c>
      <c r="AD874" s="89">
        <v>186</v>
      </c>
      <c r="AE874" s="51">
        <v>21</v>
      </c>
      <c r="AF874" s="51">
        <v>138</v>
      </c>
      <c r="AG874" s="89">
        <v>0.15</v>
      </c>
      <c r="AH874" s="89">
        <v>30</v>
      </c>
      <c r="AI874" s="51">
        <v>15</v>
      </c>
      <c r="AJ874" s="51"/>
      <c r="AK874" s="51">
        <v>0.03</v>
      </c>
      <c r="AL874" s="89">
        <v>0.2</v>
      </c>
      <c r="AM874" s="89">
        <v>0.15</v>
      </c>
      <c r="AN874" s="89">
        <v>0.45</v>
      </c>
      <c r="AO874" s="38">
        <v>185</v>
      </c>
      <c r="AP874" s="51">
        <v>180</v>
      </c>
      <c r="AQ874" s="51">
        <v>90</v>
      </c>
      <c r="AR874" s="89">
        <v>262.8</v>
      </c>
      <c r="AS874" s="89">
        <v>223.2</v>
      </c>
      <c r="AT874" s="51">
        <v>25.2</v>
      </c>
      <c r="AU874" s="51">
        <v>165.6</v>
      </c>
      <c r="AV874" s="89">
        <v>0.18</v>
      </c>
      <c r="AW874" s="89">
        <v>36</v>
      </c>
      <c r="AX874" s="51">
        <v>18</v>
      </c>
      <c r="AY874" s="51"/>
      <c r="AZ874" s="89">
        <v>0.04</v>
      </c>
      <c r="BA874" s="89">
        <v>0.23</v>
      </c>
      <c r="BB874" s="89">
        <v>0.18</v>
      </c>
      <c r="BC874" s="89">
        <v>0.54</v>
      </c>
      <c r="BE874" s="200"/>
      <c r="BF874" s="200"/>
      <c r="BG874" s="200"/>
      <c r="BH874" s="200"/>
      <c r="BI874" s="200"/>
      <c r="BJ874" s="200"/>
      <c r="BK874" s="200"/>
    </row>
    <row r="875" spans="1:65" s="77" customFormat="1" ht="15.75" customHeight="1" x14ac:dyDescent="0.25">
      <c r="A875" s="504" t="s">
        <v>93</v>
      </c>
      <c r="B875" s="510"/>
      <c r="C875" s="511"/>
      <c r="D875" s="54"/>
      <c r="E875" s="49"/>
      <c r="F875" s="44"/>
      <c r="G875" s="38"/>
      <c r="H875" s="38"/>
      <c r="I875" s="45"/>
      <c r="J875" s="200"/>
      <c r="K875" s="200"/>
      <c r="L875" s="200"/>
      <c r="M875" s="200"/>
      <c r="N875" s="200"/>
      <c r="O875" s="200"/>
      <c r="P875" s="200"/>
      <c r="Q875" s="44"/>
      <c r="R875" s="49"/>
      <c r="S875" s="44"/>
      <c r="T875" s="38"/>
      <c r="U875" s="89"/>
      <c r="V875" s="87"/>
      <c r="W875" s="603" t="s">
        <v>188</v>
      </c>
      <c r="X875" s="603"/>
      <c r="Y875" s="603"/>
      <c r="Z875" s="64"/>
      <c r="AA875" s="64"/>
      <c r="AB875" s="114"/>
      <c r="AC875" s="64"/>
      <c r="AD875" s="64"/>
      <c r="AE875" s="114"/>
      <c r="AF875" s="114"/>
      <c r="AG875" s="64"/>
      <c r="AH875" s="64"/>
      <c r="AI875" s="114"/>
      <c r="AJ875" s="114"/>
      <c r="AK875" s="64"/>
      <c r="AL875" s="64"/>
      <c r="AM875" s="64"/>
      <c r="AN875" s="64"/>
      <c r="AO875" s="118"/>
      <c r="AP875" s="118"/>
      <c r="AQ875" s="114"/>
      <c r="AR875" s="64"/>
      <c r="AS875" s="64"/>
      <c r="AT875" s="114"/>
      <c r="AU875" s="114"/>
      <c r="AV875" s="64"/>
      <c r="AW875" s="64"/>
      <c r="AX875" s="114"/>
      <c r="AY875" s="114"/>
      <c r="AZ875" s="64"/>
      <c r="BA875" s="64"/>
      <c r="BB875" s="64"/>
      <c r="BC875" s="64"/>
      <c r="BE875" s="200"/>
      <c r="BF875" s="200"/>
      <c r="BG875" s="200"/>
      <c r="BH875" s="200"/>
      <c r="BI875" s="200"/>
      <c r="BJ875" s="200"/>
      <c r="BK875" s="200"/>
    </row>
    <row r="876" spans="1:65" s="81" customFormat="1" ht="15.75" customHeight="1" x14ac:dyDescent="0.25">
      <c r="A876" s="512" t="s">
        <v>46</v>
      </c>
      <c r="B876" s="499"/>
      <c r="C876" s="513"/>
      <c r="D876" s="83">
        <v>11</v>
      </c>
      <c r="E876" s="84">
        <v>11</v>
      </c>
      <c r="F876" s="85"/>
      <c r="G876" s="38"/>
      <c r="H876" s="38"/>
      <c r="I876" s="45"/>
      <c r="J876" s="200"/>
      <c r="K876" s="200"/>
      <c r="L876" s="200"/>
      <c r="M876" s="200"/>
      <c r="N876" s="200"/>
      <c r="O876" s="200"/>
      <c r="P876" s="200"/>
      <c r="Q876" s="85">
        <v>14</v>
      </c>
      <c r="R876" s="84">
        <v>14</v>
      </c>
      <c r="S876" s="85"/>
      <c r="T876" s="38"/>
      <c r="U876" s="89"/>
      <c r="V876" s="87"/>
      <c r="W876" s="633" t="s">
        <v>189</v>
      </c>
      <c r="X876" s="633"/>
      <c r="Y876" s="633"/>
      <c r="Z876" s="80"/>
      <c r="AA876" s="80"/>
      <c r="AB876" s="108"/>
      <c r="AC876" s="80"/>
      <c r="AD876" s="80"/>
      <c r="AE876" s="108"/>
      <c r="AF876" s="108"/>
      <c r="AG876" s="80"/>
      <c r="AH876" s="80"/>
      <c r="AI876" s="108"/>
      <c r="AJ876" s="108"/>
      <c r="AK876" s="80"/>
      <c r="AL876" s="80"/>
      <c r="AM876" s="80"/>
      <c r="AN876" s="80"/>
      <c r="AO876" s="80"/>
      <c r="AP876" s="80"/>
      <c r="AQ876" s="108"/>
      <c r="AR876" s="80"/>
      <c r="AS876" s="80"/>
      <c r="AT876" s="108"/>
      <c r="AU876" s="108"/>
      <c r="AV876" s="80"/>
      <c r="AW876" s="80"/>
      <c r="AX876" s="108"/>
      <c r="AY876" s="108"/>
      <c r="AZ876" s="80"/>
      <c r="BA876" s="80"/>
      <c r="BB876" s="80"/>
      <c r="BC876" s="80"/>
      <c r="BE876" s="200"/>
      <c r="BF876" s="200"/>
      <c r="BG876" s="200"/>
      <c r="BH876" s="200"/>
      <c r="BI876" s="200"/>
      <c r="BJ876" s="200"/>
      <c r="BK876" s="200"/>
    </row>
    <row r="877" spans="1:65" ht="15.6" customHeight="1" x14ac:dyDescent="0.25">
      <c r="A877" s="512" t="s">
        <v>90</v>
      </c>
      <c r="B877" s="499"/>
      <c r="C877" s="513"/>
      <c r="D877" s="54">
        <v>14</v>
      </c>
      <c r="E877" s="47">
        <v>14</v>
      </c>
      <c r="F877" s="44"/>
      <c r="G877" s="38"/>
      <c r="H877" s="38"/>
      <c r="I877" s="45"/>
      <c r="J877" s="200"/>
      <c r="K877" s="200"/>
      <c r="L877" s="200"/>
      <c r="M877" s="200"/>
      <c r="N877" s="200"/>
      <c r="O877" s="200"/>
      <c r="P877" s="200"/>
      <c r="Q877" s="44">
        <v>19</v>
      </c>
      <c r="R877" s="47">
        <v>19</v>
      </c>
      <c r="S877" s="44"/>
      <c r="T877" s="38"/>
      <c r="U877" s="89"/>
      <c r="V877" s="87"/>
      <c r="W877" s="632"/>
      <c r="X877" s="632"/>
      <c r="Y877" s="632"/>
      <c r="Z877" s="38"/>
      <c r="AA877" s="38"/>
      <c r="AB877" s="51"/>
      <c r="AC877" s="38"/>
      <c r="AD877" s="38"/>
      <c r="AE877" s="51"/>
      <c r="AF877" s="51"/>
      <c r="AG877" s="38"/>
      <c r="AH877" s="38"/>
      <c r="AI877" s="51"/>
      <c r="AJ877" s="51"/>
      <c r="AK877" s="38"/>
      <c r="AL877" s="38"/>
      <c r="AM877" s="38"/>
      <c r="AN877" s="38"/>
      <c r="AO877" s="38"/>
      <c r="AP877" s="38"/>
      <c r="AQ877" s="51"/>
      <c r="AR877" s="38"/>
      <c r="AS877" s="38"/>
      <c r="AT877" s="51"/>
      <c r="AU877" s="51"/>
      <c r="AV877" s="38"/>
      <c r="AW877" s="38"/>
      <c r="AX877" s="51"/>
      <c r="AY877" s="51"/>
      <c r="AZ877" s="38"/>
      <c r="BA877" s="38"/>
      <c r="BB877" s="38"/>
      <c r="BC877" s="38"/>
      <c r="BE877" s="200"/>
      <c r="BF877" s="200"/>
      <c r="BG877" s="200"/>
      <c r="BH877" s="200"/>
      <c r="BI877" s="200"/>
      <c r="BJ877" s="200"/>
      <c r="BK877" s="200"/>
    </row>
    <row r="878" spans="1:65" ht="15.75" customHeight="1" x14ac:dyDescent="0.25">
      <c r="A878" s="512" t="s">
        <v>25</v>
      </c>
      <c r="B878" s="499"/>
      <c r="C878" s="513"/>
      <c r="D878" s="54">
        <v>75</v>
      </c>
      <c r="E878" s="47">
        <v>75</v>
      </c>
      <c r="F878" s="44"/>
      <c r="G878" s="38"/>
      <c r="H878" s="38"/>
      <c r="I878" s="45"/>
      <c r="J878" s="200"/>
      <c r="K878" s="200"/>
      <c r="L878" s="200"/>
      <c r="M878" s="200"/>
      <c r="N878" s="200"/>
      <c r="O878" s="200"/>
      <c r="P878" s="200"/>
      <c r="Q878" s="44">
        <v>100</v>
      </c>
      <c r="R878" s="47">
        <v>100</v>
      </c>
      <c r="S878" s="44"/>
      <c r="T878" s="38"/>
      <c r="U878" s="89"/>
      <c r="V878" s="87"/>
      <c r="W878" s="632" t="s">
        <v>49</v>
      </c>
      <c r="X878" s="632"/>
      <c r="Y878" s="632"/>
      <c r="Z878" s="38"/>
      <c r="AA878" s="38"/>
      <c r="AB878" s="51"/>
      <c r="AC878" s="38"/>
      <c r="AD878" s="38"/>
      <c r="AE878" s="51"/>
      <c r="AF878" s="51"/>
      <c r="AG878" s="38"/>
      <c r="AH878" s="38"/>
      <c r="AI878" s="51"/>
      <c r="AJ878" s="51"/>
      <c r="AK878" s="38"/>
      <c r="AL878" s="38"/>
      <c r="AM878" s="38"/>
      <c r="AN878" s="38"/>
      <c r="AO878" s="38"/>
      <c r="AP878" s="38"/>
      <c r="AQ878" s="51"/>
      <c r="AR878" s="38"/>
      <c r="AS878" s="38"/>
      <c r="AT878" s="51"/>
      <c r="AU878" s="51"/>
      <c r="AV878" s="38"/>
      <c r="AW878" s="38"/>
      <c r="AX878" s="51"/>
      <c r="AY878" s="51"/>
      <c r="AZ878" s="38"/>
      <c r="BA878" s="38"/>
      <c r="BB878" s="38"/>
      <c r="BC878" s="38"/>
      <c r="BE878" s="200"/>
      <c r="BF878" s="200"/>
      <c r="BG878" s="200"/>
      <c r="BH878" s="200"/>
      <c r="BI878" s="200"/>
      <c r="BJ878" s="200"/>
      <c r="BK878" s="200"/>
    </row>
    <row r="879" spans="1:65" ht="15.75" customHeight="1" x14ac:dyDescent="0.25">
      <c r="A879" s="512" t="s">
        <v>61</v>
      </c>
      <c r="B879" s="499"/>
      <c r="C879" s="513"/>
      <c r="D879" s="54">
        <v>49</v>
      </c>
      <c r="E879" s="47">
        <v>49</v>
      </c>
      <c r="F879" s="44"/>
      <c r="G879" s="38"/>
      <c r="H879" s="38"/>
      <c r="I879" s="45"/>
      <c r="J879" s="200"/>
      <c r="K879" s="200"/>
      <c r="L879" s="200"/>
      <c r="M879" s="200"/>
      <c r="N879" s="200"/>
      <c r="O879" s="200"/>
      <c r="P879" s="200"/>
      <c r="Q879" s="44">
        <v>65</v>
      </c>
      <c r="R879" s="47">
        <v>65</v>
      </c>
      <c r="S879" s="44"/>
      <c r="T879" s="38"/>
      <c r="U879" s="89"/>
      <c r="V879" s="87"/>
      <c r="W879" s="511" t="s">
        <v>13</v>
      </c>
      <c r="X879" s="511"/>
      <c r="Y879" s="511"/>
      <c r="Z879" s="38"/>
      <c r="AA879" s="51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E879" s="200"/>
      <c r="BF879" s="200"/>
      <c r="BG879" s="200"/>
      <c r="BH879" s="200"/>
      <c r="BI879" s="200"/>
      <c r="BJ879" s="200"/>
      <c r="BK879" s="200"/>
    </row>
    <row r="880" spans="1:65" ht="15.75" customHeight="1" x14ac:dyDescent="0.25">
      <c r="A880" s="512" t="s">
        <v>6</v>
      </c>
      <c r="B880" s="499"/>
      <c r="C880" s="513"/>
      <c r="D880" s="54">
        <v>4.5</v>
      </c>
      <c r="E880" s="47">
        <v>4.5</v>
      </c>
      <c r="F880" s="44"/>
      <c r="G880" s="38"/>
      <c r="H880" s="38"/>
      <c r="I880" s="45"/>
      <c r="J880" s="200"/>
      <c r="K880" s="200"/>
      <c r="L880" s="200"/>
      <c r="M880" s="200"/>
      <c r="N880" s="200"/>
      <c r="O880" s="200"/>
      <c r="P880" s="200"/>
      <c r="Q880" s="44">
        <v>6</v>
      </c>
      <c r="R880" s="47">
        <v>6</v>
      </c>
      <c r="S880" s="44"/>
      <c r="T880" s="38"/>
      <c r="U880" s="51"/>
      <c r="V880" s="49"/>
      <c r="W880" s="504" t="s">
        <v>89</v>
      </c>
      <c r="X880" s="510"/>
      <c r="Y880" s="511"/>
      <c r="Z880" s="38"/>
      <c r="AA880" s="51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51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E880" s="200"/>
      <c r="BF880" s="200"/>
      <c r="BG880" s="200"/>
      <c r="BH880" s="200"/>
      <c r="BI880" s="200"/>
      <c r="BJ880" s="200"/>
      <c r="BK880" s="200"/>
    </row>
    <row r="881" spans="1:63" ht="15.75" customHeight="1" x14ac:dyDescent="0.25">
      <c r="A881" s="512" t="s">
        <v>28</v>
      </c>
      <c r="B881" s="512"/>
      <c r="C881" s="512"/>
      <c r="D881" s="54">
        <v>5</v>
      </c>
      <c r="E881" s="47">
        <v>5</v>
      </c>
      <c r="F881" s="44"/>
      <c r="G881" s="38"/>
      <c r="H881" s="38"/>
      <c r="I881" s="45"/>
      <c r="J881" s="200"/>
      <c r="K881" s="200"/>
      <c r="L881" s="200"/>
      <c r="M881" s="200"/>
      <c r="N881" s="200"/>
      <c r="O881" s="200"/>
      <c r="P881" s="200"/>
      <c r="Q881" s="44">
        <v>8</v>
      </c>
      <c r="R881" s="47">
        <v>8</v>
      </c>
      <c r="S881" s="44"/>
      <c r="T881" s="38"/>
      <c r="U881" s="51"/>
      <c r="V881" s="49"/>
      <c r="W881" s="504" t="s">
        <v>178</v>
      </c>
      <c r="X881" s="510"/>
      <c r="Y881" s="511"/>
      <c r="Z881" s="38"/>
      <c r="AA881" s="51" t="s">
        <v>74</v>
      </c>
      <c r="AB881" s="38"/>
      <c r="AC881" s="51"/>
      <c r="AD881" s="51"/>
      <c r="AE881" s="38"/>
      <c r="AF881" s="38"/>
      <c r="AG881" s="51"/>
      <c r="AH881" s="51"/>
      <c r="AI881" s="38"/>
      <c r="AJ881" s="38"/>
      <c r="AK881" s="51"/>
      <c r="AL881" s="51"/>
      <c r="AM881" s="51"/>
      <c r="AN881" s="51"/>
      <c r="AO881" s="38"/>
      <c r="AP881" s="51" t="s">
        <v>75</v>
      </c>
      <c r="AQ881" s="38"/>
      <c r="AR881" s="51"/>
      <c r="AS881" s="51"/>
      <c r="AT881" s="38"/>
      <c r="AU881" s="38"/>
      <c r="AV881" s="51"/>
      <c r="AW881" s="51"/>
      <c r="AX881" s="38"/>
      <c r="AY881" s="38"/>
      <c r="AZ881" s="51"/>
      <c r="BA881" s="51"/>
      <c r="BB881" s="51"/>
      <c r="BC881" s="51"/>
      <c r="BE881" s="200"/>
      <c r="BF881" s="200"/>
      <c r="BG881" s="200"/>
      <c r="BH881" s="200"/>
      <c r="BI881" s="200"/>
      <c r="BJ881" s="200"/>
      <c r="BK881" s="200"/>
    </row>
    <row r="882" spans="1:63" ht="15.75" customHeight="1" x14ac:dyDescent="0.25">
      <c r="A882" s="512"/>
      <c r="B882" s="512"/>
      <c r="C882" s="512"/>
      <c r="D882" s="54"/>
      <c r="E882" s="49"/>
      <c r="F882" s="50">
        <v>4.47</v>
      </c>
      <c r="G882" s="51">
        <v>8.4499999999999993</v>
      </c>
      <c r="H882" s="51">
        <v>31.67</v>
      </c>
      <c r="I882" s="213">
        <v>221.68</v>
      </c>
      <c r="J882" s="179"/>
      <c r="K882" s="179"/>
      <c r="L882" s="179">
        <v>20</v>
      </c>
      <c r="M882" s="179">
        <v>54.3</v>
      </c>
      <c r="N882" s="179">
        <v>145.19999999999999</v>
      </c>
      <c r="O882" s="180">
        <v>96.1</v>
      </c>
      <c r="P882" s="180">
        <v>3.12</v>
      </c>
      <c r="Q882" s="48"/>
      <c r="R882" s="49"/>
      <c r="S882" s="50">
        <v>5.96</v>
      </c>
      <c r="T882" s="51">
        <v>10.74</v>
      </c>
      <c r="U882" s="51">
        <v>42.22</v>
      </c>
      <c r="V882" s="49">
        <v>290.83999999999997</v>
      </c>
      <c r="W882" s="513"/>
      <c r="X882" s="513"/>
      <c r="Y882" s="513"/>
      <c r="Z882" s="38"/>
      <c r="AA882" s="38"/>
      <c r="AB882" s="51">
        <v>83.7</v>
      </c>
      <c r="AC882" s="51">
        <v>86.9</v>
      </c>
      <c r="AD882" s="51">
        <v>16.8</v>
      </c>
      <c r="AE882" s="51">
        <v>22.3</v>
      </c>
      <c r="AF882" s="51">
        <v>104.1</v>
      </c>
      <c r="AG882" s="51">
        <v>1.76</v>
      </c>
      <c r="AH882" s="51">
        <v>20</v>
      </c>
      <c r="AI882" s="51">
        <v>15</v>
      </c>
      <c r="AJ882" s="51">
        <v>0.69</v>
      </c>
      <c r="AK882" s="51">
        <v>0.1</v>
      </c>
      <c r="AL882" s="51">
        <v>0.04</v>
      </c>
      <c r="AM882" s="51">
        <v>0.5</v>
      </c>
      <c r="AN882" s="51"/>
      <c r="AO882" s="51"/>
      <c r="AP882" s="51"/>
      <c r="AQ882" s="51">
        <v>84.1</v>
      </c>
      <c r="AR882" s="51">
        <v>92.6</v>
      </c>
      <c r="AS882" s="51">
        <v>17.8</v>
      </c>
      <c r="AT882" s="51">
        <v>23.8</v>
      </c>
      <c r="AU882" s="51">
        <v>110.9</v>
      </c>
      <c r="AV882" s="51">
        <v>1.88</v>
      </c>
      <c r="AW882" s="51">
        <v>20</v>
      </c>
      <c r="AX882" s="51">
        <v>15</v>
      </c>
      <c r="AY882" s="51">
        <v>0.73</v>
      </c>
      <c r="AZ882" s="51">
        <v>0.11</v>
      </c>
      <c r="BA882" s="51">
        <v>0.04</v>
      </c>
      <c r="BB882" s="51">
        <v>0.54</v>
      </c>
      <c r="BC882" s="51"/>
      <c r="BE882" s="178"/>
      <c r="BF882" s="179"/>
      <c r="BG882" s="179">
        <v>20</v>
      </c>
      <c r="BH882" s="179">
        <v>68.400000000000006</v>
      </c>
      <c r="BI882" s="179">
        <v>152.30000000000001</v>
      </c>
      <c r="BJ882" s="180">
        <v>102.1</v>
      </c>
      <c r="BK882" s="180">
        <v>4.1500000000000004</v>
      </c>
    </row>
    <row r="883" spans="1:63" ht="15.75" customHeight="1" x14ac:dyDescent="0.25">
      <c r="A883" s="504" t="s">
        <v>152</v>
      </c>
      <c r="B883" s="504"/>
      <c r="C883" s="504"/>
      <c r="D883" s="54"/>
      <c r="E883" s="49">
        <v>150</v>
      </c>
      <c r="F883" s="50"/>
      <c r="G883" s="51"/>
      <c r="H883" s="51"/>
      <c r="I883" s="52"/>
      <c r="J883" s="201"/>
      <c r="K883" s="201"/>
      <c r="L883" s="201"/>
      <c r="M883" s="201"/>
      <c r="N883" s="201"/>
      <c r="O883" s="201"/>
      <c r="P883" s="201"/>
      <c r="Q883" s="44"/>
      <c r="R883" s="49">
        <v>180</v>
      </c>
      <c r="S883" s="88"/>
      <c r="T883" s="89"/>
      <c r="U883" s="89"/>
      <c r="V883" s="87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E883" s="201"/>
      <c r="BF883" s="201"/>
      <c r="BG883" s="201"/>
      <c r="BH883" s="201"/>
      <c r="BI883" s="201"/>
      <c r="BJ883" s="201"/>
      <c r="BK883" s="201"/>
    </row>
    <row r="884" spans="1:63" ht="15.75" customHeight="1" x14ac:dyDescent="0.25">
      <c r="A884" s="512" t="s">
        <v>25</v>
      </c>
      <c r="B884" s="512"/>
      <c r="C884" s="512"/>
      <c r="D884" s="54">
        <v>92</v>
      </c>
      <c r="E884" s="47">
        <v>92</v>
      </c>
      <c r="F884" s="44"/>
      <c r="G884" s="38"/>
      <c r="H884" s="38"/>
      <c r="I884" s="45"/>
      <c r="J884" s="200"/>
      <c r="K884" s="200"/>
      <c r="L884" s="200"/>
      <c r="M884" s="200"/>
      <c r="N884" s="200"/>
      <c r="O884" s="200"/>
      <c r="P884" s="200"/>
      <c r="Q884" s="44">
        <v>110</v>
      </c>
      <c r="R884" s="47">
        <v>110</v>
      </c>
      <c r="S884" s="88"/>
      <c r="T884" s="89"/>
      <c r="U884" s="89"/>
      <c r="V884" s="87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E884" s="200"/>
      <c r="BF884" s="200"/>
      <c r="BG884" s="200"/>
      <c r="BH884" s="200"/>
      <c r="BI884" s="200"/>
      <c r="BJ884" s="200"/>
      <c r="BK884" s="200"/>
    </row>
    <row r="885" spans="1:63" ht="15.75" customHeight="1" x14ac:dyDescent="0.25">
      <c r="A885" s="512" t="s">
        <v>122</v>
      </c>
      <c r="B885" s="512"/>
      <c r="C885" s="512"/>
      <c r="D885" s="54">
        <v>2</v>
      </c>
      <c r="E885" s="47">
        <v>2</v>
      </c>
      <c r="F885" s="44"/>
      <c r="G885" s="38"/>
      <c r="H885" s="38"/>
      <c r="I885" s="45"/>
      <c r="J885" s="200"/>
      <c r="K885" s="200"/>
      <c r="L885" s="200"/>
      <c r="M885" s="200"/>
      <c r="N885" s="200"/>
      <c r="O885" s="200"/>
      <c r="P885" s="200"/>
      <c r="Q885" s="44">
        <v>2</v>
      </c>
      <c r="R885" s="47">
        <v>2</v>
      </c>
      <c r="S885" s="88"/>
      <c r="T885" s="89"/>
      <c r="U885" s="89"/>
      <c r="V885" s="87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E885" s="200"/>
      <c r="BF885" s="200"/>
      <c r="BG885" s="200"/>
      <c r="BH885" s="200"/>
      <c r="BI885" s="200"/>
      <c r="BJ885" s="200"/>
      <c r="BK885" s="200"/>
    </row>
    <row r="886" spans="1:63" ht="15.75" customHeight="1" x14ac:dyDescent="0.25">
      <c r="A886" s="512" t="s">
        <v>61</v>
      </c>
      <c r="B886" s="512"/>
      <c r="C886" s="512"/>
      <c r="D886" s="54">
        <v>65</v>
      </c>
      <c r="E886" s="47">
        <v>65</v>
      </c>
      <c r="F886" s="44"/>
      <c r="G886" s="38"/>
      <c r="H886" s="38"/>
      <c r="I886" s="45"/>
      <c r="J886" s="200"/>
      <c r="K886" s="200"/>
      <c r="L886" s="200"/>
      <c r="M886" s="200"/>
      <c r="N886" s="200"/>
      <c r="O886" s="200"/>
      <c r="P886" s="200"/>
      <c r="Q886" s="44">
        <v>80</v>
      </c>
      <c r="R886" s="47">
        <v>80</v>
      </c>
      <c r="S886" s="88"/>
      <c r="T886" s="89"/>
      <c r="U886" s="89"/>
      <c r="V886" s="87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E886" s="200"/>
      <c r="BF886" s="200"/>
      <c r="BG886" s="200"/>
      <c r="BH886" s="200"/>
      <c r="BI886" s="200"/>
      <c r="BJ886" s="200"/>
      <c r="BK886" s="200"/>
    </row>
    <row r="887" spans="1:63" ht="15.75" customHeight="1" x14ac:dyDescent="0.25">
      <c r="A887" s="512" t="s">
        <v>6</v>
      </c>
      <c r="B887" s="512"/>
      <c r="C887" s="512"/>
      <c r="D887" s="54">
        <v>8</v>
      </c>
      <c r="E887" s="47">
        <v>8</v>
      </c>
      <c r="F887" s="44"/>
      <c r="G887" s="38"/>
      <c r="H887" s="38"/>
      <c r="I887" s="45"/>
      <c r="J887" s="200"/>
      <c r="K887" s="200"/>
      <c r="L887" s="200"/>
      <c r="M887" s="200"/>
      <c r="N887" s="200"/>
      <c r="O887" s="200"/>
      <c r="P887" s="200"/>
      <c r="Q887" s="44">
        <v>10</v>
      </c>
      <c r="R887" s="47">
        <v>10</v>
      </c>
      <c r="S887" s="88"/>
      <c r="T887" s="89"/>
      <c r="U887" s="89"/>
      <c r="V887" s="87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E887" s="200"/>
      <c r="BF887" s="200"/>
      <c r="BG887" s="200"/>
      <c r="BH887" s="200"/>
      <c r="BI887" s="200"/>
      <c r="BJ887" s="200"/>
      <c r="BK887" s="200"/>
    </row>
    <row r="888" spans="1:63" ht="15.75" customHeight="1" x14ac:dyDescent="0.25">
      <c r="A888" s="512"/>
      <c r="B888" s="512"/>
      <c r="C888" s="512"/>
      <c r="D888" s="54"/>
      <c r="E888" s="49"/>
      <c r="F888" s="50">
        <v>3.15</v>
      </c>
      <c r="G888" s="51">
        <v>2.72</v>
      </c>
      <c r="H888" s="51">
        <v>12.96</v>
      </c>
      <c r="I888" s="213">
        <v>89</v>
      </c>
      <c r="J888" s="178">
        <v>0.03</v>
      </c>
      <c r="K888" s="179">
        <v>0.98</v>
      </c>
      <c r="L888" s="179">
        <v>15</v>
      </c>
      <c r="M888" s="179">
        <v>114.3</v>
      </c>
      <c r="N888" s="179">
        <v>67.5</v>
      </c>
      <c r="O888" s="179">
        <v>10.5</v>
      </c>
      <c r="P888" s="180">
        <v>0.1</v>
      </c>
      <c r="Q888" s="54"/>
      <c r="R888" s="47"/>
      <c r="S888" s="50">
        <v>3.67</v>
      </c>
      <c r="T888" s="51">
        <v>3.19</v>
      </c>
      <c r="U888" s="51">
        <v>15.82</v>
      </c>
      <c r="V888" s="49">
        <v>107</v>
      </c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E888" s="178">
        <v>3.5999999999999997E-2</v>
      </c>
      <c r="BF888" s="179">
        <v>1.17</v>
      </c>
      <c r="BG888" s="179">
        <v>18</v>
      </c>
      <c r="BH888" s="179">
        <v>133.19999999999999</v>
      </c>
      <c r="BI888" s="179">
        <v>81</v>
      </c>
      <c r="BJ888" s="179">
        <v>12.6</v>
      </c>
      <c r="BK888" s="180">
        <v>0.12</v>
      </c>
    </row>
    <row r="889" spans="1:63" ht="18.75" customHeight="1" x14ac:dyDescent="0.25">
      <c r="A889" s="498" t="s">
        <v>10</v>
      </c>
      <c r="B889" s="498"/>
      <c r="C889" s="498"/>
      <c r="D889" s="54">
        <v>25</v>
      </c>
      <c r="E889" s="49">
        <v>25</v>
      </c>
      <c r="F889" s="50">
        <v>1.98</v>
      </c>
      <c r="G889" s="51">
        <v>0.25</v>
      </c>
      <c r="H889" s="51">
        <v>12.08</v>
      </c>
      <c r="I889" s="213">
        <v>58.3</v>
      </c>
      <c r="J889" s="178">
        <v>4.4999999999999998E-2</v>
      </c>
      <c r="K889" s="179"/>
      <c r="L889" s="179"/>
      <c r="M889" s="179">
        <v>10</v>
      </c>
      <c r="N889" s="179">
        <v>46.8</v>
      </c>
      <c r="O889" s="179">
        <v>13.2</v>
      </c>
      <c r="P889" s="180">
        <v>1.07</v>
      </c>
      <c r="Q889" s="54">
        <v>30</v>
      </c>
      <c r="R889" s="49">
        <v>30</v>
      </c>
      <c r="S889" s="50">
        <v>2.37</v>
      </c>
      <c r="T889" s="51">
        <v>0.3</v>
      </c>
      <c r="U889" s="51">
        <v>14.49</v>
      </c>
      <c r="V889" s="49">
        <v>70</v>
      </c>
      <c r="W889" s="511" t="s">
        <v>10</v>
      </c>
      <c r="X889" s="511"/>
      <c r="Y889" s="511"/>
      <c r="Z889" s="38">
        <v>30</v>
      </c>
      <c r="AA889" s="51">
        <v>30</v>
      </c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38">
        <v>40</v>
      </c>
      <c r="AP889" s="51">
        <v>40</v>
      </c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E889" s="178">
        <v>5.3999999999999999E-2</v>
      </c>
      <c r="BF889" s="179"/>
      <c r="BG889" s="179"/>
      <c r="BH889" s="179">
        <v>10.5</v>
      </c>
      <c r="BI889" s="179">
        <v>47.4</v>
      </c>
      <c r="BJ889" s="179">
        <v>14.1</v>
      </c>
      <c r="BK889" s="180">
        <v>1.17</v>
      </c>
    </row>
    <row r="890" spans="1:63" ht="15.75" customHeight="1" x14ac:dyDescent="0.25">
      <c r="A890" s="498" t="s">
        <v>167</v>
      </c>
      <c r="B890" s="498"/>
      <c r="C890" s="498"/>
      <c r="D890" s="201">
        <v>150</v>
      </c>
      <c r="E890" s="201">
        <v>150</v>
      </c>
      <c r="F890" s="201">
        <v>1.8</v>
      </c>
      <c r="G890" s="201"/>
      <c r="H890" s="201">
        <v>27.27</v>
      </c>
      <c r="I890" s="201">
        <v>115</v>
      </c>
      <c r="J890" s="201">
        <v>0.03</v>
      </c>
      <c r="K890" s="201">
        <v>6</v>
      </c>
      <c r="L890" s="201"/>
      <c r="M890" s="201">
        <v>16</v>
      </c>
      <c r="N890" s="201">
        <v>22</v>
      </c>
      <c r="O890" s="201">
        <v>9</v>
      </c>
      <c r="P890" s="201">
        <v>2.2000000000000002</v>
      </c>
      <c r="Q890" s="201">
        <v>150</v>
      </c>
      <c r="R890" s="201">
        <v>150</v>
      </c>
      <c r="S890" s="201">
        <v>1.8</v>
      </c>
      <c r="T890" s="201"/>
      <c r="U890" s="201">
        <v>27.27</v>
      </c>
      <c r="V890" s="201">
        <v>138</v>
      </c>
      <c r="W890" s="498" t="s">
        <v>105</v>
      </c>
      <c r="X890" s="498"/>
      <c r="Y890" s="498"/>
      <c r="Z890" s="200">
        <v>100</v>
      </c>
      <c r="AA890" s="201">
        <v>100</v>
      </c>
      <c r="AB890" s="201">
        <v>26</v>
      </c>
      <c r="AC890" s="201">
        <v>278</v>
      </c>
      <c r="AD890" s="201">
        <v>16</v>
      </c>
      <c r="AE890" s="201">
        <v>9</v>
      </c>
      <c r="AF890" s="201">
        <v>11</v>
      </c>
      <c r="AG890" s="201">
        <v>2.2000000000000002</v>
      </c>
      <c r="AH890" s="201"/>
      <c r="AI890" s="201">
        <v>30</v>
      </c>
      <c r="AJ890" s="201">
        <v>0.2</v>
      </c>
      <c r="AK890" s="201">
        <v>0.03</v>
      </c>
      <c r="AL890" s="201">
        <v>0.02</v>
      </c>
      <c r="AM890" s="201">
        <v>0.3</v>
      </c>
      <c r="AN890" s="201">
        <v>10</v>
      </c>
      <c r="AO890" s="200">
        <v>100</v>
      </c>
      <c r="AP890" s="201">
        <v>100</v>
      </c>
      <c r="AQ890" s="201">
        <v>26</v>
      </c>
      <c r="AR890" s="201">
        <v>278</v>
      </c>
      <c r="AS890" s="201">
        <v>16</v>
      </c>
      <c r="AT890" s="201">
        <v>9</v>
      </c>
      <c r="AU890" s="201">
        <v>11</v>
      </c>
      <c r="AV890" s="201">
        <v>2.2000000000000002</v>
      </c>
      <c r="AW890" s="201"/>
      <c r="AX890" s="201">
        <v>30</v>
      </c>
      <c r="AY890" s="201">
        <v>0.2</v>
      </c>
      <c r="AZ890" s="201">
        <v>0.03</v>
      </c>
      <c r="BA890" s="201">
        <v>0.02</v>
      </c>
      <c r="BB890" s="201">
        <v>0.3</v>
      </c>
      <c r="BC890" s="201">
        <v>10</v>
      </c>
      <c r="BD890" s="471"/>
      <c r="BE890" s="201">
        <v>0.03</v>
      </c>
      <c r="BF890" s="201">
        <v>6</v>
      </c>
      <c r="BG890" s="201"/>
      <c r="BH890" s="201">
        <v>16</v>
      </c>
      <c r="BI890" s="201">
        <v>22</v>
      </c>
      <c r="BJ890" s="201">
        <v>9</v>
      </c>
      <c r="BK890" s="201">
        <v>2.2000000000000002</v>
      </c>
    </row>
    <row r="891" spans="1:63" s="1" customFormat="1" x14ac:dyDescent="0.25">
      <c r="A891" s="575" t="s">
        <v>190</v>
      </c>
      <c r="B891" s="575"/>
      <c r="C891" s="575"/>
      <c r="D891" s="61"/>
      <c r="E891" s="62">
        <f>SUM(E874+E883+E889+E890)</f>
        <v>480</v>
      </c>
      <c r="F891" s="113">
        <f t="shared" ref="F891:P891" si="185">SUM(F882:F890)</f>
        <v>11.4</v>
      </c>
      <c r="G891" s="113">
        <f t="shared" si="185"/>
        <v>11.42</v>
      </c>
      <c r="H891" s="113">
        <f t="shared" si="185"/>
        <v>83.98</v>
      </c>
      <c r="I891" s="113">
        <f t="shared" si="185"/>
        <v>483.98</v>
      </c>
      <c r="J891" s="113">
        <f t="shared" si="185"/>
        <v>0.105</v>
      </c>
      <c r="K891" s="113">
        <f t="shared" si="185"/>
        <v>6.98</v>
      </c>
      <c r="L891" s="113">
        <f t="shared" si="185"/>
        <v>35</v>
      </c>
      <c r="M891" s="113">
        <f t="shared" si="185"/>
        <v>194.6</v>
      </c>
      <c r="N891" s="113">
        <f t="shared" si="185"/>
        <v>281.5</v>
      </c>
      <c r="O891" s="113">
        <f t="shared" si="185"/>
        <v>128.80000000000001</v>
      </c>
      <c r="P891" s="113">
        <f t="shared" si="185"/>
        <v>6.49</v>
      </c>
      <c r="Q891" s="192"/>
      <c r="R891" s="62">
        <f>SUM(R874+R883+R889+R890)</f>
        <v>568</v>
      </c>
      <c r="S891" s="113">
        <f t="shared" ref="S891:BK891" si="186">SUM(S882:S890)</f>
        <v>13.8</v>
      </c>
      <c r="T891" s="113">
        <f t="shared" si="186"/>
        <v>14.23</v>
      </c>
      <c r="U891" s="113">
        <f t="shared" si="186"/>
        <v>99.8</v>
      </c>
      <c r="V891" s="113">
        <f t="shared" si="186"/>
        <v>605.83999999999992</v>
      </c>
      <c r="W891" s="113">
        <f t="shared" si="186"/>
        <v>0</v>
      </c>
      <c r="X891" s="113">
        <f t="shared" si="186"/>
        <v>0</v>
      </c>
      <c r="Y891" s="113">
        <f t="shared" si="186"/>
        <v>0</v>
      </c>
      <c r="Z891" s="113">
        <f t="shared" si="186"/>
        <v>130</v>
      </c>
      <c r="AA891" s="113">
        <f t="shared" si="186"/>
        <v>130</v>
      </c>
      <c r="AB891" s="113">
        <f t="shared" si="186"/>
        <v>109.7</v>
      </c>
      <c r="AC891" s="113">
        <f t="shared" si="186"/>
        <v>364.9</v>
      </c>
      <c r="AD891" s="113">
        <f t="shared" si="186"/>
        <v>32.799999999999997</v>
      </c>
      <c r="AE891" s="113">
        <f t="shared" si="186"/>
        <v>31.3</v>
      </c>
      <c r="AF891" s="113">
        <f t="shared" si="186"/>
        <v>115.1</v>
      </c>
      <c r="AG891" s="113">
        <f t="shared" si="186"/>
        <v>3.96</v>
      </c>
      <c r="AH891" s="113">
        <f t="shared" si="186"/>
        <v>20</v>
      </c>
      <c r="AI891" s="113">
        <f t="shared" si="186"/>
        <v>45</v>
      </c>
      <c r="AJ891" s="113">
        <f t="shared" si="186"/>
        <v>0.8899999999999999</v>
      </c>
      <c r="AK891" s="113">
        <f t="shared" si="186"/>
        <v>0.13</v>
      </c>
      <c r="AL891" s="113">
        <f t="shared" si="186"/>
        <v>0.06</v>
      </c>
      <c r="AM891" s="113">
        <f t="shared" si="186"/>
        <v>0.8</v>
      </c>
      <c r="AN891" s="113">
        <f t="shared" si="186"/>
        <v>10</v>
      </c>
      <c r="AO891" s="113">
        <f t="shared" si="186"/>
        <v>140</v>
      </c>
      <c r="AP891" s="113">
        <f t="shared" si="186"/>
        <v>140</v>
      </c>
      <c r="AQ891" s="113">
        <f t="shared" si="186"/>
        <v>110.1</v>
      </c>
      <c r="AR891" s="113">
        <f t="shared" si="186"/>
        <v>370.6</v>
      </c>
      <c r="AS891" s="113">
        <f t="shared" si="186"/>
        <v>33.799999999999997</v>
      </c>
      <c r="AT891" s="113">
        <f t="shared" si="186"/>
        <v>32.799999999999997</v>
      </c>
      <c r="AU891" s="113">
        <f t="shared" si="186"/>
        <v>121.9</v>
      </c>
      <c r="AV891" s="113">
        <f t="shared" si="186"/>
        <v>4.08</v>
      </c>
      <c r="AW891" s="113">
        <f t="shared" si="186"/>
        <v>20</v>
      </c>
      <c r="AX891" s="113">
        <f t="shared" si="186"/>
        <v>45</v>
      </c>
      <c r="AY891" s="113">
        <f t="shared" si="186"/>
        <v>0.92999999999999994</v>
      </c>
      <c r="AZ891" s="113">
        <f t="shared" si="186"/>
        <v>0.14000000000000001</v>
      </c>
      <c r="BA891" s="113">
        <f t="shared" si="186"/>
        <v>0.06</v>
      </c>
      <c r="BB891" s="113">
        <f t="shared" si="186"/>
        <v>0.84000000000000008</v>
      </c>
      <c r="BC891" s="113">
        <f t="shared" si="186"/>
        <v>10</v>
      </c>
      <c r="BD891" s="113">
        <f t="shared" si="186"/>
        <v>0</v>
      </c>
      <c r="BE891" s="113">
        <f t="shared" si="186"/>
        <v>0.12</v>
      </c>
      <c r="BF891" s="113">
        <f t="shared" si="186"/>
        <v>7.17</v>
      </c>
      <c r="BG891" s="113">
        <f t="shared" si="186"/>
        <v>38</v>
      </c>
      <c r="BH891" s="113">
        <f t="shared" si="186"/>
        <v>228.1</v>
      </c>
      <c r="BI891" s="113">
        <f t="shared" si="186"/>
        <v>302.7</v>
      </c>
      <c r="BJ891" s="113">
        <f t="shared" si="186"/>
        <v>137.79999999999998</v>
      </c>
      <c r="BK891" s="113">
        <f t="shared" si="186"/>
        <v>7.6400000000000006</v>
      </c>
    </row>
    <row r="892" spans="1:63" s="1" customFormat="1" x14ac:dyDescent="0.25">
      <c r="A892" s="537" t="s">
        <v>16</v>
      </c>
      <c r="B892" s="537"/>
      <c r="C892" s="537"/>
      <c r="D892" s="54"/>
      <c r="E892" s="47"/>
      <c r="F892" s="44"/>
      <c r="G892" s="38"/>
      <c r="H892" s="38"/>
      <c r="I892" s="45"/>
      <c r="J892" s="200"/>
      <c r="K892" s="200"/>
      <c r="L892" s="200"/>
      <c r="M892" s="200"/>
      <c r="N892" s="200"/>
      <c r="O892" s="200"/>
      <c r="P892" s="200"/>
      <c r="Q892" s="44"/>
      <c r="R892" s="47"/>
      <c r="S892" s="44"/>
      <c r="T892" s="38"/>
      <c r="U892" s="38"/>
      <c r="V892" s="47"/>
      <c r="W892" s="543" t="s">
        <v>28</v>
      </c>
      <c r="X892" s="515"/>
      <c r="Y892" s="516"/>
      <c r="Z892" s="7">
        <v>10</v>
      </c>
      <c r="AA892" s="10">
        <v>10</v>
      </c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7">
        <v>10</v>
      </c>
      <c r="AP892" s="10">
        <v>10</v>
      </c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E892" s="200"/>
      <c r="BF892" s="200"/>
      <c r="BG892" s="200"/>
      <c r="BH892" s="200"/>
      <c r="BI892" s="200"/>
      <c r="BJ892" s="200"/>
      <c r="BK892" s="200"/>
    </row>
    <row r="893" spans="1:63" ht="15.75" customHeight="1" x14ac:dyDescent="0.25">
      <c r="A893" s="504" t="s">
        <v>99</v>
      </c>
      <c r="B893" s="504"/>
      <c r="C893" s="504"/>
      <c r="D893" s="54"/>
      <c r="E893" s="47"/>
      <c r="F893" s="44"/>
      <c r="G893" s="38"/>
      <c r="H893" s="38"/>
      <c r="I893" s="45"/>
      <c r="J893" s="200"/>
      <c r="K893" s="200"/>
      <c r="L893" s="200"/>
      <c r="M893" s="200"/>
      <c r="N893" s="200"/>
      <c r="O893" s="200"/>
      <c r="P893" s="200"/>
      <c r="Q893" s="44"/>
      <c r="R893" s="47"/>
      <c r="S893" s="44"/>
      <c r="T893" s="38"/>
      <c r="U893" s="38"/>
      <c r="V893" s="47"/>
      <c r="W893" s="511" t="s">
        <v>53</v>
      </c>
      <c r="X893" s="511"/>
      <c r="Y893" s="511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E893" s="200"/>
      <c r="BF893" s="200"/>
      <c r="BG893" s="200"/>
      <c r="BH893" s="200"/>
      <c r="BI893" s="200"/>
      <c r="BJ893" s="200"/>
      <c r="BK893" s="200"/>
    </row>
    <row r="894" spans="1:63" ht="15.75" customHeight="1" x14ac:dyDescent="0.25">
      <c r="A894" s="504" t="s">
        <v>265</v>
      </c>
      <c r="B894" s="504"/>
      <c r="C894" s="504"/>
      <c r="D894" s="54"/>
      <c r="E894" s="49">
        <v>150</v>
      </c>
      <c r="F894" s="44"/>
      <c r="G894" s="38"/>
      <c r="H894" s="38"/>
      <c r="I894" s="45"/>
      <c r="J894" s="200"/>
      <c r="K894" s="200"/>
      <c r="L894" s="200"/>
      <c r="M894" s="200"/>
      <c r="N894" s="200"/>
      <c r="O894" s="200"/>
      <c r="P894" s="200"/>
      <c r="Q894" s="44"/>
      <c r="R894" s="49">
        <v>250</v>
      </c>
      <c r="S894" s="44"/>
      <c r="T894" s="38"/>
      <c r="U894" s="38"/>
      <c r="V894" s="47"/>
      <c r="W894" s="511" t="s">
        <v>158</v>
      </c>
      <c r="X894" s="511"/>
      <c r="Y894" s="511"/>
      <c r="Z894" s="38"/>
      <c r="AA894" s="51">
        <v>150</v>
      </c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51">
        <v>250</v>
      </c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E894" s="200"/>
      <c r="BF894" s="200"/>
      <c r="BG894" s="200"/>
      <c r="BH894" s="200"/>
      <c r="BI894" s="200"/>
      <c r="BJ894" s="200"/>
      <c r="BK894" s="200"/>
    </row>
    <row r="895" spans="1:63" ht="15.75" customHeight="1" x14ac:dyDescent="0.25">
      <c r="A895" s="512" t="s">
        <v>63</v>
      </c>
      <c r="B895" s="512"/>
      <c r="C895" s="512"/>
      <c r="D895" s="67" t="s">
        <v>94</v>
      </c>
      <c r="E895" s="47">
        <v>45</v>
      </c>
      <c r="F895" s="44"/>
      <c r="G895" s="38"/>
      <c r="H895" s="38"/>
      <c r="I895" s="45"/>
      <c r="J895" s="200"/>
      <c r="K895" s="200"/>
      <c r="L895" s="200"/>
      <c r="M895" s="200"/>
      <c r="N895" s="200"/>
      <c r="O895" s="200"/>
      <c r="P895" s="200"/>
      <c r="Q895" s="186" t="s">
        <v>266</v>
      </c>
      <c r="R895" s="47">
        <v>70</v>
      </c>
      <c r="S895" s="44"/>
      <c r="T895" s="38"/>
      <c r="U895" s="38"/>
      <c r="V895" s="47"/>
      <c r="W895" s="513" t="s">
        <v>18</v>
      </c>
      <c r="X895" s="513"/>
      <c r="Y895" s="513"/>
      <c r="Z895" s="38">
        <v>7</v>
      </c>
      <c r="AA895" s="38">
        <v>6</v>
      </c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>
        <v>12</v>
      </c>
      <c r="AP895" s="38">
        <v>10</v>
      </c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E895" s="200"/>
      <c r="BF895" s="200"/>
      <c r="BG895" s="200"/>
      <c r="BH895" s="200"/>
      <c r="BI895" s="200"/>
      <c r="BJ895" s="200"/>
      <c r="BK895" s="200"/>
    </row>
    <row r="896" spans="1:63" ht="15.75" customHeight="1" x14ac:dyDescent="0.25">
      <c r="A896" s="512" t="s">
        <v>100</v>
      </c>
      <c r="B896" s="512"/>
      <c r="C896" s="512"/>
      <c r="D896" s="54">
        <v>3</v>
      </c>
      <c r="E896" s="47">
        <v>3</v>
      </c>
      <c r="F896" s="44"/>
      <c r="G896" s="38"/>
      <c r="H896" s="38"/>
      <c r="I896" s="45"/>
      <c r="J896" s="200"/>
      <c r="K896" s="200"/>
      <c r="L896" s="200"/>
      <c r="M896" s="200"/>
      <c r="N896" s="200"/>
      <c r="O896" s="200"/>
      <c r="P896" s="200"/>
      <c r="Q896" s="44">
        <v>5</v>
      </c>
      <c r="R896" s="47">
        <v>5</v>
      </c>
      <c r="S896" s="44"/>
      <c r="T896" s="38"/>
      <c r="U896" s="38"/>
      <c r="V896" s="47"/>
      <c r="W896" s="513" t="s">
        <v>65</v>
      </c>
      <c r="X896" s="513"/>
      <c r="Y896" s="513"/>
      <c r="Z896" s="38">
        <v>9.6</v>
      </c>
      <c r="AA896" s="38">
        <v>7.5</v>
      </c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>
        <v>16</v>
      </c>
      <c r="AP896" s="38">
        <v>12.5</v>
      </c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E896" s="200"/>
      <c r="BF896" s="200"/>
      <c r="BG896" s="200"/>
      <c r="BH896" s="200"/>
      <c r="BI896" s="200"/>
      <c r="BJ896" s="200"/>
      <c r="BK896" s="200"/>
    </row>
    <row r="897" spans="1:63" ht="15.75" customHeight="1" x14ac:dyDescent="0.25">
      <c r="A897" s="512" t="s">
        <v>18</v>
      </c>
      <c r="B897" s="512"/>
      <c r="C897" s="512"/>
      <c r="D897" s="54">
        <v>3.6</v>
      </c>
      <c r="E897" s="47">
        <v>3</v>
      </c>
      <c r="F897" s="44"/>
      <c r="G897" s="38"/>
      <c r="H897" s="38"/>
      <c r="I897" s="45"/>
      <c r="J897" s="200"/>
      <c r="K897" s="200"/>
      <c r="L897" s="200"/>
      <c r="M897" s="200"/>
      <c r="N897" s="200"/>
      <c r="O897" s="200"/>
      <c r="P897" s="200"/>
      <c r="Q897" s="44">
        <v>7</v>
      </c>
      <c r="R897" s="47">
        <v>6</v>
      </c>
      <c r="S897" s="44"/>
      <c r="T897" s="38"/>
      <c r="U897" s="38"/>
      <c r="V897" s="47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E897" s="200"/>
      <c r="BF897" s="200"/>
      <c r="BG897" s="200"/>
      <c r="BH897" s="200"/>
      <c r="BI897" s="200"/>
      <c r="BJ897" s="200"/>
      <c r="BK897" s="200"/>
    </row>
    <row r="898" spans="1:63" ht="15.75" customHeight="1" x14ac:dyDescent="0.25">
      <c r="A898" s="512" t="s">
        <v>65</v>
      </c>
      <c r="B898" s="512"/>
      <c r="C898" s="512"/>
      <c r="D898" s="54">
        <v>7.5</v>
      </c>
      <c r="E898" s="47">
        <v>6</v>
      </c>
      <c r="F898" s="44"/>
      <c r="G898" s="38"/>
      <c r="H898" s="38"/>
      <c r="I898" s="45"/>
      <c r="J898" s="200"/>
      <c r="K898" s="200"/>
      <c r="L898" s="200"/>
      <c r="M898" s="200"/>
      <c r="N898" s="200"/>
      <c r="O898" s="200"/>
      <c r="P898" s="200"/>
      <c r="Q898" s="44">
        <v>12.5</v>
      </c>
      <c r="R898" s="47">
        <v>10</v>
      </c>
      <c r="S898" s="44"/>
      <c r="T898" s="38"/>
      <c r="U898" s="38"/>
      <c r="V898" s="47"/>
      <c r="W898" s="513" t="s">
        <v>159</v>
      </c>
      <c r="X898" s="513"/>
      <c r="Y898" s="513"/>
      <c r="Z898" s="38">
        <v>3</v>
      </c>
      <c r="AA898" s="38">
        <v>3</v>
      </c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>
        <v>5</v>
      </c>
      <c r="AP898" s="38">
        <v>5</v>
      </c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E898" s="200"/>
      <c r="BF898" s="200"/>
      <c r="BG898" s="200"/>
      <c r="BH898" s="200"/>
      <c r="BI898" s="200"/>
      <c r="BJ898" s="200"/>
      <c r="BK898" s="200"/>
    </row>
    <row r="899" spans="1:63" ht="15.75" customHeight="1" x14ac:dyDescent="0.25">
      <c r="A899" s="445" t="s">
        <v>267</v>
      </c>
      <c r="B899" s="453"/>
      <c r="C899" s="453"/>
      <c r="D899" s="54">
        <v>10</v>
      </c>
      <c r="E899" s="47">
        <v>9</v>
      </c>
      <c r="F899" s="44"/>
      <c r="G899" s="38"/>
      <c r="H899" s="38"/>
      <c r="I899" s="45"/>
      <c r="J899" s="200"/>
      <c r="K899" s="200"/>
      <c r="L899" s="200"/>
      <c r="M899" s="200"/>
      <c r="N899" s="200"/>
      <c r="O899" s="200"/>
      <c r="P899" s="200"/>
      <c r="Q899" s="44">
        <v>16.8</v>
      </c>
      <c r="R899" s="47">
        <v>15</v>
      </c>
      <c r="S899" s="44"/>
      <c r="T899" s="38"/>
      <c r="U899" s="38"/>
      <c r="V899" s="47"/>
      <c r="W899" s="453"/>
      <c r="X899" s="453"/>
      <c r="Y899" s="44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E899" s="200"/>
      <c r="BF899" s="200"/>
      <c r="BG899" s="200"/>
      <c r="BH899" s="200"/>
      <c r="BI899" s="200"/>
      <c r="BJ899" s="200"/>
      <c r="BK899" s="200"/>
    </row>
    <row r="900" spans="1:63" ht="15.75" customHeight="1" x14ac:dyDescent="0.25">
      <c r="A900" s="543" t="s">
        <v>19</v>
      </c>
      <c r="B900" s="515"/>
      <c r="C900" s="516"/>
      <c r="D900" s="54">
        <v>3</v>
      </c>
      <c r="E900" s="47">
        <v>3</v>
      </c>
      <c r="F900" s="44"/>
      <c r="G900" s="38"/>
      <c r="H900" s="38"/>
      <c r="I900" s="45"/>
      <c r="J900" s="200"/>
      <c r="K900" s="200"/>
      <c r="L900" s="200"/>
      <c r="M900" s="200"/>
      <c r="N900" s="200"/>
      <c r="O900" s="200"/>
      <c r="P900" s="200"/>
      <c r="Q900" s="44">
        <v>5</v>
      </c>
      <c r="R900" s="47">
        <v>5</v>
      </c>
      <c r="S900" s="44"/>
      <c r="T900" s="38"/>
      <c r="U900" s="38"/>
      <c r="V900" s="47"/>
      <c r="W900" s="513" t="s">
        <v>160</v>
      </c>
      <c r="X900" s="513"/>
      <c r="Y900" s="513"/>
      <c r="Z900" s="38">
        <v>105</v>
      </c>
      <c r="AA900" s="38">
        <v>105</v>
      </c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>
        <v>175</v>
      </c>
      <c r="AP900" s="38">
        <v>175</v>
      </c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E900" s="200"/>
      <c r="BF900" s="200"/>
      <c r="BG900" s="200"/>
      <c r="BH900" s="200"/>
      <c r="BI900" s="200"/>
      <c r="BJ900" s="200"/>
      <c r="BK900" s="200"/>
    </row>
    <row r="901" spans="1:63" ht="15.75" customHeight="1" x14ac:dyDescent="0.25">
      <c r="A901" s="512" t="s">
        <v>268</v>
      </c>
      <c r="B901" s="512"/>
      <c r="C901" s="512"/>
      <c r="D901" s="54">
        <v>112.5</v>
      </c>
      <c r="E901" s="47">
        <v>112.5</v>
      </c>
      <c r="F901" s="44"/>
      <c r="G901" s="38"/>
      <c r="H901" s="38"/>
      <c r="I901" s="45"/>
      <c r="J901" s="200"/>
      <c r="K901" s="200"/>
      <c r="L901" s="200"/>
      <c r="M901" s="200"/>
      <c r="N901" s="200"/>
      <c r="O901" s="200"/>
      <c r="P901" s="200"/>
      <c r="Q901" s="44">
        <v>187.5</v>
      </c>
      <c r="R901" s="47">
        <v>187.5</v>
      </c>
      <c r="S901" s="44"/>
      <c r="T901" s="38"/>
      <c r="U901" s="38"/>
      <c r="V901" s="47"/>
      <c r="W901" s="513"/>
      <c r="X901" s="513"/>
      <c r="Y901" s="513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E901" s="200"/>
      <c r="BF901" s="200"/>
      <c r="BG901" s="200"/>
      <c r="BH901" s="200"/>
      <c r="BI901" s="200"/>
      <c r="BJ901" s="200"/>
      <c r="BK901" s="200"/>
    </row>
    <row r="902" spans="1:63" ht="12.75" hidden="1" customHeight="1" x14ac:dyDescent="0.3">
      <c r="A902" s="504"/>
      <c r="B902" s="504"/>
      <c r="C902" s="504"/>
      <c r="D902" s="54"/>
      <c r="E902" s="47"/>
      <c r="F902" s="50"/>
      <c r="G902" s="51"/>
      <c r="H902" s="51"/>
      <c r="I902" s="52"/>
      <c r="J902" s="201"/>
      <c r="K902" s="201"/>
      <c r="L902" s="201"/>
      <c r="M902" s="201"/>
      <c r="N902" s="201"/>
      <c r="O902" s="201"/>
      <c r="P902" s="201"/>
      <c r="Q902" s="50"/>
      <c r="R902" s="49"/>
      <c r="S902" s="50"/>
      <c r="T902" s="51"/>
      <c r="U902" s="51"/>
      <c r="V902" s="49"/>
      <c r="W902" s="513"/>
      <c r="X902" s="513"/>
      <c r="Y902" s="513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E902" s="201"/>
      <c r="BF902" s="201"/>
      <c r="BG902" s="201"/>
      <c r="BH902" s="201"/>
      <c r="BI902" s="201"/>
      <c r="BJ902" s="201"/>
      <c r="BK902" s="201"/>
    </row>
    <row r="903" spans="1:63" ht="15.75" customHeight="1" x14ac:dyDescent="0.25">
      <c r="A903" s="504"/>
      <c r="B903" s="504"/>
      <c r="C903" s="504"/>
      <c r="D903" s="54"/>
      <c r="E903" s="47"/>
      <c r="F903" s="50">
        <v>1.26</v>
      </c>
      <c r="G903" s="51">
        <v>3.06</v>
      </c>
      <c r="H903" s="51">
        <v>9.9499999999999993</v>
      </c>
      <c r="I903" s="213">
        <v>72.45</v>
      </c>
      <c r="J903" s="178">
        <v>7.5999999999999998E-2</v>
      </c>
      <c r="K903" s="179">
        <v>6.03</v>
      </c>
      <c r="L903" s="179"/>
      <c r="M903" s="179">
        <v>20</v>
      </c>
      <c r="N903" s="179">
        <v>50.6</v>
      </c>
      <c r="O903" s="179">
        <v>21.1</v>
      </c>
      <c r="P903" s="180">
        <v>0.75</v>
      </c>
      <c r="Q903" s="48"/>
      <c r="R903" s="49"/>
      <c r="S903" s="50">
        <v>2.1</v>
      </c>
      <c r="T903" s="51">
        <v>5.1100000000000003</v>
      </c>
      <c r="U903" s="51">
        <v>16.59</v>
      </c>
      <c r="V903" s="284">
        <v>128.5</v>
      </c>
      <c r="W903" s="511"/>
      <c r="X903" s="511"/>
      <c r="Y903" s="511"/>
      <c r="Z903" s="38"/>
      <c r="AA903" s="38"/>
      <c r="AB903" s="51">
        <v>64.5</v>
      </c>
      <c r="AC903" s="51">
        <v>0.85</v>
      </c>
      <c r="AD903" s="51">
        <v>22.8</v>
      </c>
      <c r="AE903" s="51">
        <v>21.15</v>
      </c>
      <c r="AF903" s="51">
        <v>52.2</v>
      </c>
      <c r="AG903" s="51">
        <v>1.21</v>
      </c>
      <c r="AH903" s="51"/>
      <c r="AI903" s="51">
        <v>907.2</v>
      </c>
      <c r="AJ903" s="51">
        <v>1.45</v>
      </c>
      <c r="AK903" s="51">
        <v>0.13600000000000001</v>
      </c>
      <c r="AL903" s="51">
        <v>4.3500000000000004E-2</v>
      </c>
      <c r="AM903" s="51">
        <v>0.68800000000000006</v>
      </c>
      <c r="AN903" s="51">
        <v>3.49</v>
      </c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E903" s="178">
        <v>9.5000000000000001E-2</v>
      </c>
      <c r="BF903" s="179">
        <v>7.54</v>
      </c>
      <c r="BG903" s="179"/>
      <c r="BH903" s="179">
        <v>25</v>
      </c>
      <c r="BI903" s="179">
        <v>63.3</v>
      </c>
      <c r="BJ903" s="179">
        <v>26.4</v>
      </c>
      <c r="BK903" s="180">
        <v>0.93</v>
      </c>
    </row>
    <row r="904" spans="1:63" s="1" customFormat="1" ht="16.5" customHeight="1" x14ac:dyDescent="0.25">
      <c r="A904" s="543" t="s">
        <v>88</v>
      </c>
      <c r="B904" s="515"/>
      <c r="C904" s="516"/>
      <c r="D904" s="24">
        <v>5</v>
      </c>
      <c r="E904" s="6">
        <v>5</v>
      </c>
      <c r="F904" s="9">
        <v>0.14000000000000001</v>
      </c>
      <c r="G904" s="10">
        <v>0.75</v>
      </c>
      <c r="H904" s="10">
        <v>0.16</v>
      </c>
      <c r="I904" s="18">
        <v>10.3</v>
      </c>
      <c r="J904" s="10"/>
      <c r="K904" s="10"/>
      <c r="L904" s="10"/>
      <c r="M904" s="10"/>
      <c r="N904" s="10"/>
      <c r="O904" s="10"/>
      <c r="P904" s="10"/>
      <c r="Q904" s="30">
        <v>5</v>
      </c>
      <c r="R904" s="6">
        <v>5</v>
      </c>
      <c r="S904" s="9">
        <v>0.14000000000000001</v>
      </c>
      <c r="T904" s="10">
        <v>0.75</v>
      </c>
      <c r="U904" s="10">
        <v>0.16</v>
      </c>
      <c r="V904" s="18">
        <v>10.3</v>
      </c>
      <c r="W904" s="543" t="s">
        <v>88</v>
      </c>
      <c r="X904" s="515"/>
      <c r="Y904" s="516"/>
      <c r="Z904" s="7">
        <v>5</v>
      </c>
      <c r="AA904" s="10">
        <v>5</v>
      </c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29"/>
      <c r="AP904" s="10">
        <v>5</v>
      </c>
      <c r="AQ904" s="10"/>
      <c r="AR904" s="10"/>
      <c r="AS904" s="10"/>
      <c r="AT904" s="7"/>
      <c r="AU904" s="10"/>
      <c r="AV904" s="10"/>
      <c r="AW904" s="7"/>
      <c r="AX904" s="7"/>
      <c r="AY904" s="10"/>
      <c r="AZ904" s="10"/>
      <c r="BA904" s="7"/>
      <c r="BB904" s="7"/>
      <c r="BC904" s="7"/>
      <c r="BE904" s="10"/>
      <c r="BF904" s="10"/>
      <c r="BG904" s="10"/>
      <c r="BH904" s="10"/>
      <c r="BI904" s="10"/>
      <c r="BJ904" s="10"/>
      <c r="BK904" s="10"/>
    </row>
    <row r="905" spans="1:63" s="1" customFormat="1" x14ac:dyDescent="0.25">
      <c r="A905" s="521" t="s">
        <v>365</v>
      </c>
      <c r="B905" s="522"/>
      <c r="C905" s="523"/>
      <c r="D905" s="17">
        <v>145</v>
      </c>
      <c r="E905" s="6">
        <v>120</v>
      </c>
      <c r="F905" s="3"/>
      <c r="G905" s="7"/>
      <c r="H905" s="7"/>
      <c r="I905" s="20"/>
      <c r="J905" s="7"/>
      <c r="K905" s="7"/>
      <c r="L905" s="7"/>
      <c r="M905" s="7"/>
      <c r="N905" s="7"/>
      <c r="O905" s="7"/>
      <c r="P905" s="7"/>
      <c r="Q905" s="3">
        <v>193</v>
      </c>
      <c r="R905" s="6">
        <v>160</v>
      </c>
      <c r="S905" s="3"/>
      <c r="T905" s="7"/>
      <c r="U905" s="7"/>
      <c r="V905" s="8"/>
      <c r="W905" s="521" t="s">
        <v>365</v>
      </c>
      <c r="X905" s="522"/>
      <c r="Y905" s="523"/>
      <c r="Z905" s="7">
        <v>145</v>
      </c>
      <c r="AA905" s="10">
        <v>120</v>
      </c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>
        <v>193</v>
      </c>
      <c r="AP905" s="10">
        <v>160</v>
      </c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E905" s="7"/>
      <c r="BF905" s="7"/>
      <c r="BG905" s="7"/>
      <c r="BH905" s="7"/>
      <c r="BI905" s="7"/>
      <c r="BJ905" s="7"/>
      <c r="BK905" s="7"/>
    </row>
    <row r="906" spans="1:63" s="1" customFormat="1" x14ac:dyDescent="0.25">
      <c r="A906" s="543" t="s">
        <v>174</v>
      </c>
      <c r="B906" s="515"/>
      <c r="C906" s="516"/>
      <c r="D906" s="17">
        <v>90</v>
      </c>
      <c r="E906" s="8">
        <v>72</v>
      </c>
      <c r="F906" s="3"/>
      <c r="G906" s="7"/>
      <c r="H906" s="7"/>
      <c r="I906" s="20"/>
      <c r="J906" s="7"/>
      <c r="K906" s="7"/>
      <c r="L906" s="7"/>
      <c r="M906" s="7"/>
      <c r="N906" s="7"/>
      <c r="O906" s="7"/>
      <c r="P906" s="7"/>
      <c r="Q906" s="3">
        <v>121</v>
      </c>
      <c r="R906" s="8">
        <v>96</v>
      </c>
      <c r="S906" s="3"/>
      <c r="T906" s="7"/>
      <c r="U906" s="10"/>
      <c r="V906" s="6"/>
      <c r="W906" s="543" t="s">
        <v>174</v>
      </c>
      <c r="X906" s="515"/>
      <c r="Y906" s="516"/>
      <c r="Z906" s="7">
        <v>90</v>
      </c>
      <c r="AA906" s="7">
        <v>72</v>
      </c>
      <c r="AB906" s="7"/>
      <c r="AC906" s="10"/>
      <c r="AD906" s="10"/>
      <c r="AE906" s="7"/>
      <c r="AF906" s="7"/>
      <c r="AG906" s="10"/>
      <c r="AH906" s="10"/>
      <c r="AI906" s="7"/>
      <c r="AJ906" s="7"/>
      <c r="AK906" s="10"/>
      <c r="AL906" s="10"/>
      <c r="AM906" s="10"/>
      <c r="AN906" s="10"/>
      <c r="AO906" s="7">
        <v>121</v>
      </c>
      <c r="AP906" s="7">
        <v>96</v>
      </c>
      <c r="AQ906" s="7"/>
      <c r="AR906" s="10"/>
      <c r="AS906" s="10"/>
      <c r="AT906" s="7"/>
      <c r="AU906" s="7"/>
      <c r="AV906" s="10"/>
      <c r="AW906" s="10"/>
      <c r="AX906" s="7"/>
      <c r="AY906" s="7"/>
      <c r="AZ906" s="10"/>
      <c r="BA906" s="10"/>
      <c r="BB906" s="10"/>
      <c r="BC906" s="10"/>
      <c r="BE906" s="7"/>
      <c r="BF906" s="7"/>
      <c r="BG906" s="7"/>
      <c r="BH906" s="7"/>
      <c r="BI906" s="7"/>
      <c r="BJ906" s="7"/>
      <c r="BK906" s="7"/>
    </row>
    <row r="907" spans="1:63" s="1" customFormat="1" x14ac:dyDescent="0.25">
      <c r="A907" s="543" t="s">
        <v>366</v>
      </c>
      <c r="B907" s="515"/>
      <c r="C907" s="516"/>
      <c r="D907" s="17">
        <v>57</v>
      </c>
      <c r="E907" s="8">
        <v>45</v>
      </c>
      <c r="F907" s="9"/>
      <c r="G907" s="10"/>
      <c r="H907" s="10"/>
      <c r="I907" s="18"/>
      <c r="J907" s="10"/>
      <c r="K907" s="10"/>
      <c r="L907" s="10"/>
      <c r="M907" s="10"/>
      <c r="N907" s="10"/>
      <c r="O907" s="10"/>
      <c r="P907" s="10"/>
      <c r="Q907" s="3">
        <v>77</v>
      </c>
      <c r="R907" s="8">
        <v>60</v>
      </c>
      <c r="S907" s="9"/>
      <c r="T907" s="10"/>
      <c r="U907" s="10"/>
      <c r="V907" s="6"/>
      <c r="W907" s="543" t="s">
        <v>366</v>
      </c>
      <c r="X907" s="515"/>
      <c r="Y907" s="516"/>
      <c r="Z907" s="7">
        <v>61</v>
      </c>
      <c r="AA907" s="7">
        <v>45</v>
      </c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7">
        <v>81</v>
      </c>
      <c r="AP907" s="7">
        <v>60</v>
      </c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E907" s="10"/>
      <c r="BF907" s="10"/>
      <c r="BG907" s="10"/>
      <c r="BH907" s="10"/>
      <c r="BI907" s="10"/>
      <c r="BJ907" s="10"/>
      <c r="BK907" s="10"/>
    </row>
    <row r="908" spans="1:63" s="1" customFormat="1" x14ac:dyDescent="0.25">
      <c r="A908" s="621" t="s">
        <v>46</v>
      </c>
      <c r="B908" s="559"/>
      <c r="C908" s="622"/>
      <c r="D908" s="17">
        <v>8</v>
      </c>
      <c r="E908" s="8">
        <v>8</v>
      </c>
      <c r="F908" s="3"/>
      <c r="G908" s="7"/>
      <c r="H908" s="7"/>
      <c r="I908" s="20"/>
      <c r="J908" s="7"/>
      <c r="K908" s="7"/>
      <c r="L908" s="7"/>
      <c r="M908" s="7"/>
      <c r="N908" s="7"/>
      <c r="O908" s="7"/>
      <c r="P908" s="7"/>
      <c r="Q908" s="3">
        <v>10</v>
      </c>
      <c r="R908" s="8">
        <v>10</v>
      </c>
      <c r="S908" s="3"/>
      <c r="T908" s="7"/>
      <c r="U908" s="10"/>
      <c r="V908" s="6"/>
      <c r="W908" s="621" t="s">
        <v>46</v>
      </c>
      <c r="X908" s="559"/>
      <c r="Y908" s="622"/>
      <c r="Z908" s="7">
        <v>6</v>
      </c>
      <c r="AA908" s="7">
        <v>6</v>
      </c>
      <c r="AB908" s="7"/>
      <c r="AC908" s="10"/>
      <c r="AD908" s="10"/>
      <c r="AE908" s="7"/>
      <c r="AF908" s="7"/>
      <c r="AG908" s="10"/>
      <c r="AH908" s="10"/>
      <c r="AI908" s="7"/>
      <c r="AJ908" s="7"/>
      <c r="AK908" s="10"/>
      <c r="AL908" s="10"/>
      <c r="AM908" s="10"/>
      <c r="AN908" s="10"/>
      <c r="AO908" s="7">
        <v>8</v>
      </c>
      <c r="AP908" s="7">
        <v>8</v>
      </c>
      <c r="AQ908" s="7"/>
      <c r="AR908" s="10"/>
      <c r="AS908" s="10"/>
      <c r="AT908" s="7"/>
      <c r="AU908" s="7"/>
      <c r="AV908" s="10"/>
      <c r="AW908" s="10"/>
      <c r="AX908" s="7"/>
      <c r="AY908" s="7"/>
      <c r="AZ908" s="10"/>
      <c r="BA908" s="10"/>
      <c r="BB908" s="10"/>
      <c r="BC908" s="10"/>
      <c r="BE908" s="7"/>
      <c r="BF908" s="7"/>
      <c r="BG908" s="7"/>
      <c r="BH908" s="7"/>
      <c r="BI908" s="7"/>
      <c r="BJ908" s="7"/>
      <c r="BK908" s="7"/>
    </row>
    <row r="909" spans="1:63" s="1" customFormat="1" x14ac:dyDescent="0.25">
      <c r="A909" s="621" t="s">
        <v>18</v>
      </c>
      <c r="B909" s="559"/>
      <c r="C909" s="622"/>
      <c r="D909" s="17">
        <v>12</v>
      </c>
      <c r="E909" s="8">
        <v>10</v>
      </c>
      <c r="F909" s="3"/>
      <c r="G909" s="7"/>
      <c r="H909" s="7"/>
      <c r="I909" s="20"/>
      <c r="J909" s="7"/>
      <c r="K909" s="7"/>
      <c r="L909" s="7"/>
      <c r="M909" s="7"/>
      <c r="N909" s="7"/>
      <c r="O909" s="7"/>
      <c r="P909" s="7"/>
      <c r="Q909" s="3">
        <v>16</v>
      </c>
      <c r="R909" s="8">
        <v>13</v>
      </c>
      <c r="S909" s="3"/>
      <c r="T909" s="7"/>
      <c r="U909" s="10"/>
      <c r="V909" s="6"/>
      <c r="W909" s="621" t="s">
        <v>18</v>
      </c>
      <c r="X909" s="559"/>
      <c r="Y909" s="622"/>
      <c r="Z909" s="7">
        <v>12</v>
      </c>
      <c r="AA909" s="7">
        <v>10</v>
      </c>
      <c r="AB909" s="7"/>
      <c r="AC909" s="10"/>
      <c r="AD909" s="10"/>
      <c r="AE909" s="7"/>
      <c r="AF909" s="7"/>
      <c r="AG909" s="10"/>
      <c r="AH909" s="10"/>
      <c r="AI909" s="7"/>
      <c r="AJ909" s="7"/>
      <c r="AK909" s="10"/>
      <c r="AL909" s="10"/>
      <c r="AM909" s="10"/>
      <c r="AN909" s="10"/>
      <c r="AO909" s="7">
        <v>16</v>
      </c>
      <c r="AP909" s="7">
        <v>13</v>
      </c>
      <c r="AQ909" s="7"/>
      <c r="AR909" s="10"/>
      <c r="AS909" s="10"/>
      <c r="AT909" s="7"/>
      <c r="AU909" s="7"/>
      <c r="AV909" s="10"/>
      <c r="AW909" s="10"/>
      <c r="AX909" s="7"/>
      <c r="AY909" s="7"/>
      <c r="AZ909" s="10"/>
      <c r="BA909" s="10"/>
      <c r="BB909" s="10"/>
      <c r="BC909" s="10"/>
      <c r="BE909" s="7"/>
      <c r="BF909" s="7"/>
      <c r="BG909" s="7"/>
      <c r="BH909" s="7"/>
      <c r="BI909" s="7"/>
      <c r="BJ909" s="7"/>
      <c r="BK909" s="7"/>
    </row>
    <row r="910" spans="1:63" s="1" customFormat="1" x14ac:dyDescent="0.25">
      <c r="A910" s="621" t="s">
        <v>34</v>
      </c>
      <c r="B910" s="559"/>
      <c r="C910" s="622"/>
      <c r="D910" s="23" t="s">
        <v>145</v>
      </c>
      <c r="E910" s="8">
        <v>4</v>
      </c>
      <c r="F910" s="3"/>
      <c r="G910" s="7"/>
      <c r="H910" s="7"/>
      <c r="I910" s="20"/>
      <c r="J910" s="7"/>
      <c r="K910" s="7"/>
      <c r="L910" s="7"/>
      <c r="M910" s="7"/>
      <c r="N910" s="7"/>
      <c r="O910" s="7"/>
      <c r="P910" s="7"/>
      <c r="Q910" s="195" t="s">
        <v>367</v>
      </c>
      <c r="R910" s="8">
        <v>5</v>
      </c>
      <c r="S910" s="3"/>
      <c r="T910" s="7"/>
      <c r="U910" s="10"/>
      <c r="V910" s="6"/>
      <c r="W910" s="621" t="s">
        <v>34</v>
      </c>
      <c r="X910" s="559"/>
      <c r="Y910" s="622"/>
      <c r="Z910" s="31" t="s">
        <v>145</v>
      </c>
      <c r="AA910" s="7">
        <v>4</v>
      </c>
      <c r="AB910" s="7"/>
      <c r="AC910" s="10"/>
      <c r="AD910" s="10"/>
      <c r="AE910" s="7"/>
      <c r="AF910" s="7"/>
      <c r="AG910" s="10"/>
      <c r="AH910" s="10"/>
      <c r="AI910" s="7"/>
      <c r="AJ910" s="7"/>
      <c r="AK910" s="10"/>
      <c r="AL910" s="10"/>
      <c r="AM910" s="10"/>
      <c r="AN910" s="10"/>
      <c r="AO910" s="31" t="s">
        <v>367</v>
      </c>
      <c r="AP910" s="7">
        <v>5</v>
      </c>
      <c r="AQ910" s="7"/>
      <c r="AR910" s="10"/>
      <c r="AS910" s="10"/>
      <c r="AT910" s="7"/>
      <c r="AU910" s="7"/>
      <c r="AV910" s="10"/>
      <c r="AW910" s="10"/>
      <c r="AX910" s="7"/>
      <c r="AY910" s="7"/>
      <c r="AZ910" s="10"/>
      <c r="BA910" s="10"/>
      <c r="BB910" s="10"/>
      <c r="BC910" s="10"/>
      <c r="BE910" s="7"/>
      <c r="BF910" s="7"/>
      <c r="BG910" s="7"/>
      <c r="BH910" s="7"/>
      <c r="BI910" s="7"/>
      <c r="BJ910" s="7"/>
      <c r="BK910" s="7"/>
    </row>
    <row r="911" spans="1:63" s="1" customFormat="1" x14ac:dyDescent="0.25">
      <c r="A911" s="543"/>
      <c r="B911" s="515"/>
      <c r="C911" s="516"/>
      <c r="D911" s="17"/>
      <c r="E911" s="8"/>
      <c r="F911" s="9">
        <v>10.61</v>
      </c>
      <c r="G911" s="10">
        <v>6.81</v>
      </c>
      <c r="H911" s="10">
        <v>15.04</v>
      </c>
      <c r="I911" s="18">
        <v>164</v>
      </c>
      <c r="J911" s="10">
        <v>0.06</v>
      </c>
      <c r="K911" s="10">
        <v>15.03</v>
      </c>
      <c r="L911" s="10">
        <v>22</v>
      </c>
      <c r="M911" s="10">
        <v>45.2</v>
      </c>
      <c r="N911" s="10">
        <v>133.1</v>
      </c>
      <c r="O911" s="10">
        <v>33</v>
      </c>
      <c r="P911" s="10">
        <v>1.23</v>
      </c>
      <c r="Q911" s="3"/>
      <c r="R911" s="8"/>
      <c r="S911" s="9">
        <v>14.12</v>
      </c>
      <c r="T911" s="10">
        <v>9.0399999999999991</v>
      </c>
      <c r="U911" s="10">
        <v>20.260000000000002</v>
      </c>
      <c r="V911" s="6">
        <v>219</v>
      </c>
      <c r="W911" s="543"/>
      <c r="X911" s="515"/>
      <c r="Y911" s="516"/>
      <c r="Z911" s="7"/>
      <c r="AA911" s="7"/>
      <c r="AB911" s="7">
        <v>74.599999999999994</v>
      </c>
      <c r="AC911" s="7">
        <v>381</v>
      </c>
      <c r="AD911" s="7">
        <v>45.2</v>
      </c>
      <c r="AE911" s="7">
        <v>33</v>
      </c>
      <c r="AF911" s="7">
        <v>133.1</v>
      </c>
      <c r="AG911" s="7">
        <v>1.23</v>
      </c>
      <c r="AH911" s="7">
        <v>22</v>
      </c>
      <c r="AI911" s="7">
        <v>25</v>
      </c>
      <c r="AJ911" s="7">
        <v>0.44</v>
      </c>
      <c r="AK911" s="7">
        <v>0.06</v>
      </c>
      <c r="AL911" s="7">
        <v>0.12</v>
      </c>
      <c r="AM911" s="7">
        <v>2.4700000000000002</v>
      </c>
      <c r="AN911" s="7">
        <v>15.03</v>
      </c>
      <c r="AO911" s="7"/>
      <c r="AP911" s="7"/>
      <c r="AQ911" s="7">
        <v>99.2</v>
      </c>
      <c r="AR911" s="7">
        <v>507.3</v>
      </c>
      <c r="AS911" s="7">
        <v>60</v>
      </c>
      <c r="AT911" s="7">
        <v>44.1</v>
      </c>
      <c r="AU911" s="7">
        <v>177.1</v>
      </c>
      <c r="AV911" s="7">
        <v>1.63</v>
      </c>
      <c r="AW911" s="7">
        <v>29</v>
      </c>
      <c r="AX911" s="7">
        <v>32</v>
      </c>
      <c r="AY911" s="7">
        <v>0.57999999999999996</v>
      </c>
      <c r="AZ911" s="7">
        <v>0.08</v>
      </c>
      <c r="BA911" s="7">
        <v>0.15</v>
      </c>
      <c r="BB911" s="7">
        <v>3.3</v>
      </c>
      <c r="BC911" s="7">
        <v>20.03</v>
      </c>
      <c r="BE911" s="10">
        <v>0.08</v>
      </c>
      <c r="BF911" s="10">
        <v>20.03</v>
      </c>
      <c r="BG911" s="10">
        <v>29</v>
      </c>
      <c r="BH911" s="10">
        <v>60</v>
      </c>
      <c r="BI911" s="10">
        <v>177.1</v>
      </c>
      <c r="BJ911" s="10">
        <v>44.1</v>
      </c>
      <c r="BK911" s="10">
        <v>1.63</v>
      </c>
    </row>
    <row r="912" spans="1:63" ht="15.75" customHeight="1" x14ac:dyDescent="0.25">
      <c r="A912" s="554" t="s">
        <v>250</v>
      </c>
      <c r="B912" s="554"/>
      <c r="C912" s="554"/>
      <c r="D912" s="54"/>
      <c r="E912" s="49">
        <v>20</v>
      </c>
      <c r="F912" s="44"/>
      <c r="G912" s="38"/>
      <c r="H912" s="38"/>
      <c r="I912" s="270"/>
      <c r="J912" s="175"/>
      <c r="K912" s="176"/>
      <c r="L912" s="176"/>
      <c r="M912" s="176"/>
      <c r="N912" s="176"/>
      <c r="O912" s="176"/>
      <c r="P912" s="177"/>
      <c r="Q912" s="54"/>
      <c r="R912" s="49">
        <v>40</v>
      </c>
      <c r="S912" s="44"/>
      <c r="T912" s="38"/>
      <c r="U912" s="38"/>
      <c r="V912" s="47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E912" s="175"/>
      <c r="BF912" s="176"/>
      <c r="BG912" s="176"/>
      <c r="BH912" s="176"/>
      <c r="BI912" s="176"/>
      <c r="BJ912" s="176"/>
      <c r="BK912" s="177"/>
    </row>
    <row r="913" spans="1:63" ht="16.5" customHeight="1" x14ac:dyDescent="0.25">
      <c r="A913" s="620" t="s">
        <v>251</v>
      </c>
      <c r="B913" s="620"/>
      <c r="C913" s="620"/>
      <c r="D913" s="54">
        <v>3.75</v>
      </c>
      <c r="E913" s="47">
        <v>3.75</v>
      </c>
      <c r="F913" s="70"/>
      <c r="G913" s="71"/>
      <c r="H913" s="71"/>
      <c r="I913" s="271"/>
      <c r="J913" s="272"/>
      <c r="K913" s="273"/>
      <c r="L913" s="273"/>
      <c r="M913" s="273"/>
      <c r="N913" s="273"/>
      <c r="O913" s="273"/>
      <c r="P913" s="274"/>
      <c r="Q913" s="54">
        <v>7.5</v>
      </c>
      <c r="R913" s="47">
        <v>7.5</v>
      </c>
      <c r="S913" s="70"/>
      <c r="T913" s="71"/>
      <c r="U913" s="71"/>
      <c r="V913" s="97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E913" s="272"/>
      <c r="BF913" s="273"/>
      <c r="BG913" s="273"/>
      <c r="BH913" s="273"/>
      <c r="BI913" s="273"/>
      <c r="BJ913" s="273"/>
      <c r="BK913" s="274"/>
    </row>
    <row r="914" spans="1:63" ht="16.5" customHeight="1" x14ac:dyDescent="0.25">
      <c r="A914" s="620" t="s">
        <v>21</v>
      </c>
      <c r="B914" s="620"/>
      <c r="C914" s="620"/>
      <c r="D914" s="98">
        <v>1.1499999999999999</v>
      </c>
      <c r="E914" s="99">
        <v>1.1499999999999999</v>
      </c>
      <c r="F914" s="70"/>
      <c r="G914" s="71"/>
      <c r="H914" s="71"/>
      <c r="I914" s="271"/>
      <c r="J914" s="272"/>
      <c r="K914" s="273"/>
      <c r="L914" s="273"/>
      <c r="M914" s="273"/>
      <c r="N914" s="273"/>
      <c r="O914" s="273"/>
      <c r="P914" s="274"/>
      <c r="Q914" s="98">
        <v>2.2999999999999998</v>
      </c>
      <c r="R914" s="99">
        <v>2.2999999999999998</v>
      </c>
      <c r="S914" s="70"/>
      <c r="T914" s="71"/>
      <c r="U914" s="71"/>
      <c r="V914" s="97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E914" s="272"/>
      <c r="BF914" s="273"/>
      <c r="BG914" s="273"/>
      <c r="BH914" s="273"/>
      <c r="BI914" s="273"/>
      <c r="BJ914" s="273"/>
      <c r="BK914" s="274"/>
    </row>
    <row r="915" spans="1:63" s="1" customFormat="1" x14ac:dyDescent="0.25">
      <c r="A915" s="543" t="s">
        <v>19</v>
      </c>
      <c r="B915" s="515"/>
      <c r="C915" s="516"/>
      <c r="D915" s="17">
        <v>0.45</v>
      </c>
      <c r="E915" s="6">
        <v>0.45</v>
      </c>
      <c r="F915" s="9"/>
      <c r="G915" s="10"/>
      <c r="H915" s="10"/>
      <c r="I915" s="10"/>
      <c r="J915" s="9"/>
      <c r="K915" s="10"/>
      <c r="L915" s="10"/>
      <c r="M915" s="10"/>
      <c r="N915" s="10"/>
      <c r="O915" s="10"/>
      <c r="P915" s="214"/>
      <c r="Q915" s="17">
        <v>0.9</v>
      </c>
      <c r="R915" s="6">
        <v>0.9</v>
      </c>
      <c r="S915" s="9"/>
      <c r="T915" s="10"/>
      <c r="U915" s="10"/>
      <c r="V915" s="18"/>
      <c r="W915" s="543" t="s">
        <v>132</v>
      </c>
      <c r="X915" s="515"/>
      <c r="Y915" s="516"/>
      <c r="Z915" s="7">
        <v>4</v>
      </c>
      <c r="AA915" s="10">
        <v>4</v>
      </c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7">
        <v>5</v>
      </c>
      <c r="AP915" s="10">
        <v>5</v>
      </c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E915" s="9"/>
      <c r="BF915" s="10"/>
      <c r="BG915" s="10"/>
      <c r="BH915" s="10"/>
      <c r="BI915" s="10"/>
      <c r="BJ915" s="10"/>
      <c r="BK915" s="214"/>
    </row>
    <row r="916" spans="1:63" ht="16.5" customHeight="1" x14ac:dyDescent="0.25">
      <c r="A916" s="564" t="s">
        <v>61</v>
      </c>
      <c r="B916" s="564"/>
      <c r="C916" s="564"/>
      <c r="D916" s="54">
        <v>11.5</v>
      </c>
      <c r="E916" s="47">
        <v>11.5</v>
      </c>
      <c r="F916" s="100"/>
      <c r="G916" s="101"/>
      <c r="H916" s="101"/>
      <c r="I916" s="275"/>
      <c r="J916" s="276"/>
      <c r="K916" s="277"/>
      <c r="L916" s="277"/>
      <c r="M916" s="277"/>
      <c r="N916" s="277"/>
      <c r="O916" s="277"/>
      <c r="P916" s="278"/>
      <c r="Q916" s="54">
        <v>23</v>
      </c>
      <c r="R916" s="47">
        <v>23</v>
      </c>
      <c r="S916" s="100"/>
      <c r="T916" s="101"/>
      <c r="U916" s="101"/>
      <c r="V916" s="103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E916" s="276"/>
      <c r="BF916" s="277"/>
      <c r="BG916" s="277"/>
      <c r="BH916" s="277"/>
      <c r="BI916" s="277"/>
      <c r="BJ916" s="277"/>
      <c r="BK916" s="278"/>
    </row>
    <row r="917" spans="1:63" ht="15.75" customHeight="1" x14ac:dyDescent="0.25">
      <c r="A917" s="565" t="s">
        <v>248</v>
      </c>
      <c r="B917" s="565"/>
      <c r="C917" s="565"/>
      <c r="D917" s="54">
        <v>5.5</v>
      </c>
      <c r="E917" s="47">
        <v>4.5</v>
      </c>
      <c r="F917" s="44"/>
      <c r="G917" s="38"/>
      <c r="H917" s="38"/>
      <c r="I917" s="270"/>
      <c r="J917" s="175"/>
      <c r="K917" s="176"/>
      <c r="L917" s="176"/>
      <c r="M917" s="176"/>
      <c r="N917" s="176"/>
      <c r="O917" s="176"/>
      <c r="P917" s="177"/>
      <c r="Q917" s="54">
        <v>11</v>
      </c>
      <c r="R917" s="47">
        <v>9</v>
      </c>
      <c r="S917" s="44"/>
      <c r="T917" s="38"/>
      <c r="U917" s="51"/>
      <c r="V917" s="51"/>
      <c r="W917" s="453"/>
      <c r="X917" s="93"/>
      <c r="Y917" s="94"/>
      <c r="Z917" s="38"/>
      <c r="AA917" s="38"/>
      <c r="AB917" s="38"/>
      <c r="AC917" s="51"/>
      <c r="AD917" s="51"/>
      <c r="AE917" s="38"/>
      <c r="AF917" s="38"/>
      <c r="AG917" s="51"/>
      <c r="AH917" s="51"/>
      <c r="AI917" s="38"/>
      <c r="AJ917" s="38"/>
      <c r="AK917" s="51"/>
      <c r="AL917" s="51"/>
      <c r="AM917" s="51"/>
      <c r="AN917" s="51"/>
      <c r="AO917" s="38"/>
      <c r="AP917" s="38"/>
      <c r="AQ917" s="38"/>
      <c r="AR917" s="51"/>
      <c r="AS917" s="51"/>
      <c r="AT917" s="38"/>
      <c r="AU917" s="38"/>
      <c r="AV917" s="51"/>
      <c r="AW917" s="51"/>
      <c r="AX917" s="38"/>
      <c r="AY917" s="38"/>
      <c r="AZ917" s="51"/>
      <c r="BA917" s="51"/>
      <c r="BB917" s="51"/>
      <c r="BC917" s="51"/>
      <c r="BE917" s="175"/>
      <c r="BF917" s="176"/>
      <c r="BG917" s="176"/>
      <c r="BH917" s="176"/>
      <c r="BI917" s="176"/>
      <c r="BJ917" s="176"/>
      <c r="BK917" s="177"/>
    </row>
    <row r="918" spans="1:63" ht="15.75" customHeight="1" x14ac:dyDescent="0.25">
      <c r="A918" s="536" t="s">
        <v>7</v>
      </c>
      <c r="B918" s="536"/>
      <c r="C918" s="536"/>
      <c r="D918" s="54">
        <v>0.9</v>
      </c>
      <c r="E918" s="47">
        <v>0.9</v>
      </c>
      <c r="F918" s="50"/>
      <c r="G918" s="51"/>
      <c r="H918" s="51"/>
      <c r="I918" s="213"/>
      <c r="J918" s="178"/>
      <c r="K918" s="179"/>
      <c r="L918" s="179"/>
      <c r="M918" s="179"/>
      <c r="N918" s="179"/>
      <c r="O918" s="179"/>
      <c r="P918" s="180"/>
      <c r="Q918" s="54">
        <v>1.8</v>
      </c>
      <c r="R918" s="47">
        <v>1.8</v>
      </c>
      <c r="S918" s="50"/>
      <c r="T918" s="51"/>
      <c r="U918" s="51"/>
      <c r="V918" s="4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E918" s="178"/>
      <c r="BF918" s="179"/>
      <c r="BG918" s="179"/>
      <c r="BH918" s="179"/>
      <c r="BI918" s="179"/>
      <c r="BJ918" s="179"/>
      <c r="BK918" s="180"/>
    </row>
    <row r="919" spans="1:63" ht="15.75" customHeight="1" x14ac:dyDescent="0.25">
      <c r="A919" s="560"/>
      <c r="B919" s="560"/>
      <c r="C919" s="560"/>
      <c r="D919" s="54"/>
      <c r="E919" s="47"/>
      <c r="F919" s="50">
        <v>0.28999999999999998</v>
      </c>
      <c r="G919" s="51">
        <v>0.9</v>
      </c>
      <c r="H919" s="51">
        <v>1.39</v>
      </c>
      <c r="I919" s="213">
        <v>19.850000000000001</v>
      </c>
      <c r="J919" s="178">
        <v>0.05</v>
      </c>
      <c r="K919" s="179">
        <v>0.47</v>
      </c>
      <c r="L919" s="179">
        <v>6.9</v>
      </c>
      <c r="M919" s="179">
        <v>6.74</v>
      </c>
      <c r="N919" s="179">
        <v>7.6</v>
      </c>
      <c r="O919" s="179">
        <v>2.4</v>
      </c>
      <c r="P919" s="180">
        <v>0.11</v>
      </c>
      <c r="Q919" s="54"/>
      <c r="R919" s="47"/>
      <c r="S919" s="50">
        <v>0.57999999999999996</v>
      </c>
      <c r="T919" s="51">
        <v>1.81</v>
      </c>
      <c r="U919" s="51">
        <v>2.77</v>
      </c>
      <c r="V919" s="52">
        <v>39.700000000000003</v>
      </c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E919" s="178">
        <v>0.1</v>
      </c>
      <c r="BF919" s="179">
        <v>0.93</v>
      </c>
      <c r="BG919" s="179">
        <v>13.8</v>
      </c>
      <c r="BH919" s="179">
        <v>13.48</v>
      </c>
      <c r="BI919" s="179">
        <v>15.19</v>
      </c>
      <c r="BJ919" s="179">
        <v>4.8</v>
      </c>
      <c r="BK919" s="180">
        <v>0.22</v>
      </c>
    </row>
    <row r="920" spans="1:63" ht="18.75" customHeight="1" x14ac:dyDescent="0.25">
      <c r="A920" s="521" t="s">
        <v>121</v>
      </c>
      <c r="B920" s="522"/>
      <c r="C920" s="523"/>
      <c r="D920" s="17"/>
      <c r="E920" s="6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1"/>
      <c r="Y920" s="201"/>
      <c r="Z920" s="200"/>
      <c r="AA920" s="200"/>
      <c r="AB920" s="200"/>
      <c r="AC920" s="200"/>
      <c r="AD920" s="498" t="s">
        <v>121</v>
      </c>
      <c r="AE920" s="498"/>
      <c r="AF920" s="498"/>
      <c r="AG920" s="200"/>
      <c r="AH920" s="201"/>
      <c r="AI920" s="200"/>
      <c r="AJ920" s="200"/>
      <c r="AK920" s="200"/>
      <c r="AL920" s="200"/>
      <c r="AM920" s="200"/>
      <c r="AN920" s="200"/>
      <c r="AO920" s="200"/>
      <c r="AP920" s="200"/>
      <c r="AQ920" s="200"/>
      <c r="AR920" s="200"/>
      <c r="AS920" s="200"/>
      <c r="AT920" s="200"/>
      <c r="AU920" s="200"/>
      <c r="AV920" s="201"/>
      <c r="AW920" s="201"/>
      <c r="AX920" s="200"/>
      <c r="AY920" s="200"/>
      <c r="AZ920" s="200"/>
      <c r="BA920" s="200"/>
      <c r="BB920" s="200"/>
      <c r="BC920" s="200"/>
      <c r="BD920" s="200"/>
      <c r="BE920" s="200"/>
      <c r="BF920" s="200"/>
      <c r="BG920" s="200"/>
      <c r="BH920" s="200"/>
      <c r="BI920" s="200"/>
      <c r="BJ920" s="200"/>
      <c r="BK920" s="200"/>
    </row>
    <row r="921" spans="1:63" ht="18.75" customHeight="1" x14ac:dyDescent="0.25">
      <c r="A921" s="521" t="s">
        <v>144</v>
      </c>
      <c r="B921" s="522"/>
      <c r="C921" s="523"/>
      <c r="D921" s="17"/>
      <c r="E921" s="6">
        <v>150</v>
      </c>
      <c r="F921" s="3"/>
      <c r="G921" s="7"/>
      <c r="H921" s="7"/>
      <c r="I921" s="20"/>
      <c r="J921" s="200"/>
      <c r="K921" s="200"/>
      <c r="L921" s="200"/>
      <c r="M921" s="200"/>
      <c r="N921" s="200"/>
      <c r="O921" s="200"/>
      <c r="P921" s="200"/>
      <c r="Q921" s="24"/>
      <c r="R921" s="6">
        <v>180</v>
      </c>
      <c r="S921" s="3"/>
      <c r="T921" s="7"/>
      <c r="U921" s="16"/>
      <c r="V921" s="12"/>
      <c r="W921" s="504" t="s">
        <v>144</v>
      </c>
      <c r="X921" s="510"/>
      <c r="Y921" s="511"/>
      <c r="Z921" s="38"/>
      <c r="AA921" s="51">
        <v>150</v>
      </c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51"/>
      <c r="AP921" s="51">
        <v>180</v>
      </c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E921" s="175"/>
      <c r="BF921" s="176"/>
      <c r="BG921" s="176"/>
      <c r="BH921" s="176"/>
      <c r="BI921" s="176"/>
      <c r="BJ921" s="176"/>
      <c r="BK921" s="177"/>
    </row>
    <row r="922" spans="1:63" ht="18.75" customHeight="1" x14ac:dyDescent="0.25">
      <c r="A922" s="543" t="s">
        <v>22</v>
      </c>
      <c r="B922" s="515"/>
      <c r="C922" s="516"/>
      <c r="D922" s="17">
        <v>15</v>
      </c>
      <c r="E922" s="8">
        <v>15</v>
      </c>
      <c r="F922" s="3"/>
      <c r="G922" s="7"/>
      <c r="H922" s="7"/>
      <c r="I922" s="20"/>
      <c r="J922" s="200"/>
      <c r="K922" s="200"/>
      <c r="L922" s="200"/>
      <c r="M922" s="200"/>
      <c r="N922" s="200"/>
      <c r="O922" s="200"/>
      <c r="P922" s="200"/>
      <c r="Q922" s="17">
        <v>18</v>
      </c>
      <c r="R922" s="8">
        <v>18</v>
      </c>
      <c r="S922" s="3"/>
      <c r="T922" s="7"/>
      <c r="U922" s="10"/>
      <c r="V922" s="6"/>
      <c r="W922" s="512" t="s">
        <v>22</v>
      </c>
      <c r="X922" s="499"/>
      <c r="Y922" s="513"/>
      <c r="Z922" s="38">
        <v>15</v>
      </c>
      <c r="AA922" s="38">
        <v>15</v>
      </c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>
        <v>18</v>
      </c>
      <c r="AP922" s="38">
        <v>18</v>
      </c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E922" s="175"/>
      <c r="BF922" s="176"/>
      <c r="BG922" s="176"/>
      <c r="BH922" s="176"/>
      <c r="BI922" s="176"/>
      <c r="BJ922" s="176"/>
      <c r="BK922" s="177"/>
    </row>
    <row r="923" spans="1:63" ht="18.75" customHeight="1" x14ac:dyDescent="0.25">
      <c r="A923" s="543" t="s">
        <v>6</v>
      </c>
      <c r="B923" s="515"/>
      <c r="C923" s="516"/>
      <c r="D923" s="17">
        <v>12</v>
      </c>
      <c r="E923" s="8">
        <v>12</v>
      </c>
      <c r="F923" s="3"/>
      <c r="G923" s="7"/>
      <c r="H923" s="7"/>
      <c r="I923" s="20"/>
      <c r="J923" s="200"/>
      <c r="K923" s="200"/>
      <c r="L923" s="200"/>
      <c r="M923" s="200"/>
      <c r="N923" s="200"/>
      <c r="O923" s="200"/>
      <c r="P923" s="200"/>
      <c r="Q923" s="17">
        <v>15</v>
      </c>
      <c r="R923" s="8">
        <v>15</v>
      </c>
      <c r="S923" s="3"/>
      <c r="T923" s="7"/>
      <c r="U923" s="10"/>
      <c r="V923" s="6"/>
      <c r="W923" s="512" t="s">
        <v>22</v>
      </c>
      <c r="X923" s="499"/>
      <c r="Y923" s="513"/>
      <c r="Z923" s="38">
        <v>15</v>
      </c>
      <c r="AA923" s="38">
        <v>15</v>
      </c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>
        <v>18</v>
      </c>
      <c r="AP923" s="38">
        <v>18</v>
      </c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E923" s="175"/>
      <c r="BF923" s="176"/>
      <c r="BG923" s="176"/>
      <c r="BH923" s="176"/>
      <c r="BI923" s="176"/>
      <c r="BJ923" s="176"/>
      <c r="BK923" s="177"/>
    </row>
    <row r="924" spans="1:63" ht="18.75" customHeight="1" x14ac:dyDescent="0.25">
      <c r="A924" s="543"/>
      <c r="B924" s="515"/>
      <c r="C924" s="516"/>
      <c r="D924" s="17"/>
      <c r="E924" s="8"/>
      <c r="F924" s="9">
        <v>0.33</v>
      </c>
      <c r="G924" s="10">
        <v>0.02</v>
      </c>
      <c r="H924" s="10">
        <v>20.83</v>
      </c>
      <c r="I924" s="18">
        <v>85</v>
      </c>
      <c r="J924" s="201">
        <v>0.01</v>
      </c>
      <c r="K924" s="201">
        <v>19</v>
      </c>
      <c r="L924" s="201"/>
      <c r="M924" s="201">
        <v>14.39</v>
      </c>
      <c r="N924" s="201">
        <v>7.4</v>
      </c>
      <c r="O924" s="201">
        <v>6.98</v>
      </c>
      <c r="P924" s="201">
        <v>0.34</v>
      </c>
      <c r="Q924" s="24"/>
      <c r="R924" s="6"/>
      <c r="S924" s="9">
        <v>0.4</v>
      </c>
      <c r="T924" s="10">
        <v>0.02</v>
      </c>
      <c r="U924" s="10">
        <v>24.99</v>
      </c>
      <c r="V924" s="6">
        <v>102</v>
      </c>
      <c r="W924" s="512" t="s">
        <v>6</v>
      </c>
      <c r="X924" s="499"/>
      <c r="Y924" s="513"/>
      <c r="Z924" s="38">
        <v>12</v>
      </c>
      <c r="AA924" s="38">
        <v>12</v>
      </c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>
        <v>15</v>
      </c>
      <c r="AP924" s="38">
        <v>15</v>
      </c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E924" s="178">
        <v>0.05</v>
      </c>
      <c r="BF924" s="179">
        <v>21</v>
      </c>
      <c r="BG924" s="179"/>
      <c r="BH924" s="179">
        <v>16.8</v>
      </c>
      <c r="BI924" s="179">
        <v>9.6</v>
      </c>
      <c r="BJ924" s="179">
        <v>7.85</v>
      </c>
      <c r="BK924" s="180">
        <v>0.56999999999999995</v>
      </c>
    </row>
    <row r="925" spans="1:63" ht="15.75" customHeight="1" x14ac:dyDescent="0.25">
      <c r="A925" s="504" t="s">
        <v>10</v>
      </c>
      <c r="B925" s="504"/>
      <c r="C925" s="504"/>
      <c r="D925" s="54">
        <v>25</v>
      </c>
      <c r="E925" s="49">
        <v>25</v>
      </c>
      <c r="F925" s="50">
        <v>1.98</v>
      </c>
      <c r="G925" s="51">
        <v>0.25</v>
      </c>
      <c r="H925" s="51">
        <v>12.08</v>
      </c>
      <c r="I925" s="213">
        <v>58.3</v>
      </c>
      <c r="J925" s="178">
        <v>4.4999999999999998E-2</v>
      </c>
      <c r="K925" s="179"/>
      <c r="L925" s="179"/>
      <c r="M925" s="179">
        <v>10</v>
      </c>
      <c r="N925" s="179">
        <v>46.8</v>
      </c>
      <c r="O925" s="179">
        <v>13.2</v>
      </c>
      <c r="P925" s="180">
        <v>1.07</v>
      </c>
      <c r="Q925" s="54">
        <v>30</v>
      </c>
      <c r="R925" s="49">
        <v>30</v>
      </c>
      <c r="S925" s="50">
        <v>2.37</v>
      </c>
      <c r="T925" s="51">
        <v>0.3</v>
      </c>
      <c r="U925" s="51">
        <v>14.49</v>
      </c>
      <c r="V925" s="49">
        <v>70</v>
      </c>
      <c r="W925" s="511" t="s">
        <v>10</v>
      </c>
      <c r="X925" s="511"/>
      <c r="Y925" s="511"/>
      <c r="Z925" s="38">
        <v>30</v>
      </c>
      <c r="AA925" s="51">
        <v>30</v>
      </c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38">
        <v>40</v>
      </c>
      <c r="AP925" s="51">
        <v>40</v>
      </c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E925" s="178">
        <v>5.3999999999999999E-2</v>
      </c>
      <c r="BF925" s="179"/>
      <c r="BG925" s="179"/>
      <c r="BH925" s="179">
        <v>10.5</v>
      </c>
      <c r="BI925" s="179">
        <v>47.4</v>
      </c>
      <c r="BJ925" s="179">
        <v>14.1</v>
      </c>
      <c r="BK925" s="180">
        <v>1.17</v>
      </c>
    </row>
    <row r="926" spans="1:63" ht="15.75" customHeight="1" x14ac:dyDescent="0.25">
      <c r="A926" s="504" t="s">
        <v>23</v>
      </c>
      <c r="B926" s="504"/>
      <c r="C926" s="504"/>
      <c r="D926" s="200">
        <v>30</v>
      </c>
      <c r="E926" s="201">
        <v>30</v>
      </c>
      <c r="F926" s="201">
        <v>2.64</v>
      </c>
      <c r="G926" s="201">
        <v>0.48</v>
      </c>
      <c r="H926" s="201">
        <v>13.36</v>
      </c>
      <c r="I926" s="201">
        <v>70</v>
      </c>
      <c r="J926" s="201">
        <v>5.3999999999999999E-2</v>
      </c>
      <c r="K926" s="201"/>
      <c r="L926" s="201"/>
      <c r="M926" s="201">
        <v>10.5</v>
      </c>
      <c r="N926" s="201">
        <v>47.4</v>
      </c>
      <c r="O926" s="201">
        <v>14.1</v>
      </c>
      <c r="P926" s="201">
        <v>1.17</v>
      </c>
      <c r="Q926" s="200">
        <v>40</v>
      </c>
      <c r="R926" s="201">
        <v>40</v>
      </c>
      <c r="S926" s="201">
        <v>2.98</v>
      </c>
      <c r="T926" s="201">
        <v>0.6</v>
      </c>
      <c r="U926" s="201">
        <v>15.2</v>
      </c>
      <c r="V926" s="201">
        <v>85</v>
      </c>
      <c r="W926" s="544" t="s">
        <v>23</v>
      </c>
      <c r="X926" s="545"/>
      <c r="Y926" s="546"/>
      <c r="Z926" s="200">
        <v>25</v>
      </c>
      <c r="AA926" s="201">
        <v>25</v>
      </c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0">
        <v>30</v>
      </c>
      <c r="AP926" s="201">
        <v>30</v>
      </c>
      <c r="AQ926" s="201"/>
      <c r="AR926" s="201"/>
      <c r="AS926" s="201"/>
      <c r="AT926" s="201"/>
      <c r="AU926" s="201"/>
      <c r="AV926" s="201"/>
      <c r="AW926" s="201"/>
      <c r="AX926" s="201"/>
      <c r="AY926" s="201"/>
      <c r="AZ926" s="201"/>
      <c r="BA926" s="201"/>
      <c r="BB926" s="201"/>
      <c r="BC926" s="201"/>
      <c r="BD926" s="457"/>
      <c r="BE926" s="201">
        <v>0.06</v>
      </c>
      <c r="BF926" s="201"/>
      <c r="BG926" s="201"/>
      <c r="BH926" s="201">
        <v>12.8</v>
      </c>
      <c r="BI926" s="201">
        <v>47.4</v>
      </c>
      <c r="BJ926" s="201">
        <v>14.1</v>
      </c>
      <c r="BK926" s="201">
        <v>1.17</v>
      </c>
    </row>
    <row r="927" spans="1:63" ht="15.75" customHeight="1" x14ac:dyDescent="0.25">
      <c r="A927" s="517" t="s">
        <v>187</v>
      </c>
      <c r="B927" s="517"/>
      <c r="C927" s="517"/>
      <c r="D927" s="61"/>
      <c r="E927" s="62">
        <f>SUM(E894+E904+E905+E912+E921+E925+E926)</f>
        <v>500</v>
      </c>
      <c r="F927" s="117">
        <f>SUM(F903:F926)</f>
        <v>17.25</v>
      </c>
      <c r="G927" s="117">
        <f t="shared" ref="G927:P927" si="187">SUM(G903:G926)</f>
        <v>12.27</v>
      </c>
      <c r="H927" s="117">
        <f t="shared" si="187"/>
        <v>72.81</v>
      </c>
      <c r="I927" s="117">
        <f t="shared" si="187"/>
        <v>479.90000000000003</v>
      </c>
      <c r="J927" s="117">
        <f t="shared" si="187"/>
        <v>0.29499999999999998</v>
      </c>
      <c r="K927" s="117">
        <f t="shared" si="187"/>
        <v>40.53</v>
      </c>
      <c r="L927" s="117">
        <f t="shared" si="187"/>
        <v>28.9</v>
      </c>
      <c r="M927" s="117">
        <f t="shared" si="187"/>
        <v>106.83</v>
      </c>
      <c r="N927" s="117">
        <f t="shared" si="187"/>
        <v>292.89999999999998</v>
      </c>
      <c r="O927" s="117">
        <f t="shared" si="187"/>
        <v>90.78</v>
      </c>
      <c r="P927" s="117">
        <f t="shared" si="187"/>
        <v>4.67</v>
      </c>
      <c r="Q927" s="192"/>
      <c r="R927" s="62">
        <f>SUM(R894+R904+R905+R912+R921+R925+R926)</f>
        <v>705</v>
      </c>
      <c r="S927" s="117">
        <f t="shared" ref="S927:BK927" si="188">SUM(S903:S926)</f>
        <v>22.689999999999998</v>
      </c>
      <c r="T927" s="117">
        <f t="shared" si="188"/>
        <v>17.63</v>
      </c>
      <c r="U927" s="117">
        <f t="shared" si="188"/>
        <v>94.460000000000008</v>
      </c>
      <c r="V927" s="117">
        <f t="shared" si="188"/>
        <v>654.5</v>
      </c>
      <c r="W927" s="117">
        <f t="shared" si="188"/>
        <v>0</v>
      </c>
      <c r="X927" s="117">
        <f t="shared" si="188"/>
        <v>0</v>
      </c>
      <c r="Y927" s="117">
        <f t="shared" si="188"/>
        <v>0</v>
      </c>
      <c r="Z927" s="117">
        <f t="shared" si="188"/>
        <v>420</v>
      </c>
      <c r="AA927" s="117">
        <f t="shared" si="188"/>
        <v>513</v>
      </c>
      <c r="AB927" s="117">
        <f t="shared" si="188"/>
        <v>139.1</v>
      </c>
      <c r="AC927" s="117">
        <f t="shared" si="188"/>
        <v>381.85</v>
      </c>
      <c r="AD927" s="117">
        <f t="shared" si="188"/>
        <v>68</v>
      </c>
      <c r="AE927" s="117">
        <f t="shared" si="188"/>
        <v>54.15</v>
      </c>
      <c r="AF927" s="117">
        <f t="shared" si="188"/>
        <v>185.3</v>
      </c>
      <c r="AG927" s="117">
        <f t="shared" si="188"/>
        <v>2.44</v>
      </c>
      <c r="AH927" s="117">
        <f t="shared" si="188"/>
        <v>22</v>
      </c>
      <c r="AI927" s="117">
        <f t="shared" si="188"/>
        <v>932.2</v>
      </c>
      <c r="AJ927" s="117">
        <f t="shared" si="188"/>
        <v>1.89</v>
      </c>
      <c r="AK927" s="117">
        <f t="shared" si="188"/>
        <v>0.19600000000000001</v>
      </c>
      <c r="AL927" s="117">
        <f t="shared" si="188"/>
        <v>0.16350000000000001</v>
      </c>
      <c r="AM927" s="117">
        <f t="shared" si="188"/>
        <v>3.1580000000000004</v>
      </c>
      <c r="AN927" s="117">
        <f t="shared" si="188"/>
        <v>18.52</v>
      </c>
      <c r="AO927" s="117">
        <f t="shared" si="188"/>
        <v>545</v>
      </c>
      <c r="AP927" s="117">
        <f t="shared" si="188"/>
        <v>653</v>
      </c>
      <c r="AQ927" s="117">
        <f t="shared" si="188"/>
        <v>99.2</v>
      </c>
      <c r="AR927" s="117">
        <f t="shared" si="188"/>
        <v>507.3</v>
      </c>
      <c r="AS927" s="117">
        <f t="shared" si="188"/>
        <v>60</v>
      </c>
      <c r="AT927" s="117">
        <f t="shared" si="188"/>
        <v>44.1</v>
      </c>
      <c r="AU927" s="117">
        <f t="shared" si="188"/>
        <v>177.1</v>
      </c>
      <c r="AV927" s="117">
        <f t="shared" si="188"/>
        <v>1.63</v>
      </c>
      <c r="AW927" s="117">
        <f t="shared" si="188"/>
        <v>29</v>
      </c>
      <c r="AX927" s="117">
        <f t="shared" si="188"/>
        <v>32</v>
      </c>
      <c r="AY927" s="117">
        <f t="shared" si="188"/>
        <v>0.57999999999999996</v>
      </c>
      <c r="AZ927" s="117">
        <f t="shared" si="188"/>
        <v>0.08</v>
      </c>
      <c r="BA927" s="117">
        <f t="shared" si="188"/>
        <v>0.15</v>
      </c>
      <c r="BB927" s="117">
        <f t="shared" si="188"/>
        <v>3.3</v>
      </c>
      <c r="BC927" s="117">
        <f t="shared" si="188"/>
        <v>20.03</v>
      </c>
      <c r="BD927" s="117">
        <f t="shared" si="188"/>
        <v>0</v>
      </c>
      <c r="BE927" s="117">
        <f t="shared" si="188"/>
        <v>0.439</v>
      </c>
      <c r="BF927" s="117">
        <f t="shared" si="188"/>
        <v>49.5</v>
      </c>
      <c r="BG927" s="117">
        <f t="shared" si="188"/>
        <v>42.8</v>
      </c>
      <c r="BH927" s="117">
        <f t="shared" si="188"/>
        <v>138.58000000000001</v>
      </c>
      <c r="BI927" s="117">
        <f t="shared" si="188"/>
        <v>359.98999999999995</v>
      </c>
      <c r="BJ927" s="117">
        <f t="shared" si="188"/>
        <v>111.34999999999998</v>
      </c>
      <c r="BK927" s="117">
        <f t="shared" si="188"/>
        <v>5.6899999999999995</v>
      </c>
    </row>
    <row r="928" spans="1:63" ht="15.75" customHeight="1" x14ac:dyDescent="0.25">
      <c r="A928" s="537" t="s">
        <v>24</v>
      </c>
      <c r="B928" s="537"/>
      <c r="C928" s="537"/>
      <c r="D928" s="54"/>
      <c r="E928" s="47"/>
      <c r="F928" s="44"/>
      <c r="G928" s="38"/>
      <c r="H928" s="38"/>
      <c r="I928" s="45"/>
      <c r="J928" s="200"/>
      <c r="K928" s="200"/>
      <c r="L928" s="200"/>
      <c r="M928" s="200"/>
      <c r="N928" s="200"/>
      <c r="O928" s="200"/>
      <c r="P928" s="200"/>
      <c r="Q928" s="44"/>
      <c r="R928" s="47"/>
      <c r="S928" s="50"/>
      <c r="T928" s="51"/>
      <c r="U928" s="38"/>
      <c r="V928" s="47"/>
      <c r="W928" s="511" t="s">
        <v>144</v>
      </c>
      <c r="X928" s="511"/>
      <c r="Y928" s="511"/>
      <c r="Z928" s="38"/>
      <c r="AA928" s="51">
        <v>150</v>
      </c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51"/>
      <c r="AP928" s="51">
        <v>180</v>
      </c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E928" s="200"/>
      <c r="BF928" s="200"/>
      <c r="BG928" s="200"/>
      <c r="BH928" s="200"/>
      <c r="BI928" s="200"/>
      <c r="BJ928" s="200"/>
      <c r="BK928" s="200"/>
    </row>
    <row r="929" spans="1:63" ht="15.75" customHeight="1" x14ac:dyDescent="0.25">
      <c r="A929" s="504"/>
      <c r="B929" s="504"/>
      <c r="C929" s="504"/>
      <c r="D929" s="54"/>
      <c r="E929" s="49"/>
      <c r="F929" s="44"/>
      <c r="G929" s="38"/>
      <c r="H929" s="38"/>
      <c r="I929" s="45"/>
      <c r="J929" s="200"/>
      <c r="K929" s="200"/>
      <c r="L929" s="200"/>
      <c r="M929" s="200"/>
      <c r="N929" s="200"/>
      <c r="O929" s="200"/>
      <c r="P929" s="223"/>
      <c r="Q929" s="319"/>
      <c r="R929" s="284"/>
      <c r="S929" s="319"/>
      <c r="T929" s="217"/>
      <c r="U929" s="217"/>
      <c r="V929" s="299"/>
      <c r="W929" s="532" t="s">
        <v>22</v>
      </c>
      <c r="X929" s="532"/>
      <c r="Y929" s="532"/>
      <c r="Z929" s="217">
        <v>15</v>
      </c>
      <c r="AA929" s="217">
        <v>15</v>
      </c>
      <c r="AB929" s="217"/>
      <c r="AC929" s="217"/>
      <c r="AD929" s="217"/>
      <c r="AE929" s="217"/>
      <c r="AF929" s="217"/>
      <c r="AG929" s="217"/>
      <c r="AH929" s="217"/>
      <c r="AI929" s="217"/>
      <c r="AJ929" s="217"/>
      <c r="AK929" s="217"/>
      <c r="AL929" s="217"/>
      <c r="AM929" s="217"/>
      <c r="AN929" s="217"/>
      <c r="AO929" s="217">
        <v>18</v>
      </c>
      <c r="AP929" s="217">
        <v>18</v>
      </c>
      <c r="AQ929" s="217"/>
      <c r="AR929" s="217"/>
      <c r="AS929" s="217"/>
      <c r="AT929" s="217"/>
      <c r="AU929" s="217"/>
      <c r="AV929" s="217"/>
      <c r="AW929" s="217"/>
      <c r="AX929" s="217"/>
      <c r="AY929" s="217"/>
      <c r="AZ929" s="217"/>
      <c r="BA929" s="217"/>
      <c r="BB929" s="217"/>
      <c r="BC929" s="217"/>
      <c r="BE929" s="223"/>
      <c r="BF929" s="223"/>
      <c r="BG929" s="223"/>
      <c r="BH929" s="223"/>
      <c r="BI929" s="223"/>
      <c r="BJ929" s="223"/>
      <c r="BK929" s="223"/>
    </row>
    <row r="930" spans="1:63" ht="15.6" customHeight="1" x14ac:dyDescent="0.25">
      <c r="A930" s="506" t="s">
        <v>269</v>
      </c>
      <c r="B930" s="506"/>
      <c r="C930" s="506"/>
      <c r="D930" s="54"/>
      <c r="E930" s="47"/>
      <c r="F930" s="44"/>
      <c r="G930" s="38"/>
      <c r="H930" s="38"/>
      <c r="I930" s="45"/>
      <c r="J930" s="200"/>
      <c r="K930" s="200"/>
      <c r="L930" s="200"/>
      <c r="M930" s="200"/>
      <c r="N930" s="200"/>
      <c r="O930" s="200"/>
      <c r="P930" s="200"/>
      <c r="Q930" s="44"/>
      <c r="R930" s="47"/>
      <c r="S930" s="44"/>
      <c r="T930" s="38"/>
      <c r="U930" s="38"/>
      <c r="V930" s="47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E930" s="200"/>
      <c r="BF930" s="200"/>
      <c r="BG930" s="200"/>
      <c r="BH930" s="200"/>
      <c r="BI930" s="200"/>
      <c r="BJ930" s="200"/>
      <c r="BK930" s="200"/>
    </row>
    <row r="931" spans="1:63" ht="15.75" customHeight="1" x14ac:dyDescent="0.25">
      <c r="A931" s="506" t="s">
        <v>270</v>
      </c>
      <c r="B931" s="506"/>
      <c r="C931" s="506"/>
      <c r="D931" s="54" t="s">
        <v>217</v>
      </c>
      <c r="E931" s="49">
        <v>65</v>
      </c>
      <c r="F931" s="44"/>
      <c r="G931" s="38"/>
      <c r="H931" s="38"/>
      <c r="I931" s="45"/>
      <c r="J931" s="200"/>
      <c r="K931" s="200"/>
      <c r="L931" s="200"/>
      <c r="M931" s="200"/>
      <c r="N931" s="200"/>
      <c r="O931" s="200"/>
      <c r="P931" s="200"/>
      <c r="Q931" s="44" t="s">
        <v>217</v>
      </c>
      <c r="R931" s="49">
        <v>65</v>
      </c>
      <c r="S931" s="44"/>
      <c r="T931" s="38"/>
      <c r="U931" s="38"/>
      <c r="V931" s="47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E931" s="200"/>
      <c r="BF931" s="200"/>
      <c r="BG931" s="200"/>
      <c r="BH931" s="200"/>
      <c r="BI931" s="200"/>
      <c r="BJ931" s="200"/>
      <c r="BK931" s="200"/>
    </row>
    <row r="932" spans="1:63" ht="15.75" hidden="1" customHeight="1" x14ac:dyDescent="0.3">
      <c r="A932" s="527"/>
      <c r="B932" s="527"/>
      <c r="C932" s="527"/>
      <c r="D932" s="54"/>
      <c r="E932" s="47"/>
      <c r="F932" s="44"/>
      <c r="G932" s="38"/>
      <c r="H932" s="38"/>
      <c r="I932" s="45"/>
      <c r="J932" s="200"/>
      <c r="K932" s="200"/>
      <c r="L932" s="200"/>
      <c r="M932" s="200"/>
      <c r="N932" s="200"/>
      <c r="O932" s="200"/>
      <c r="P932" s="200"/>
      <c r="Q932" s="44"/>
      <c r="R932" s="47"/>
      <c r="S932" s="44"/>
      <c r="T932" s="38"/>
      <c r="U932" s="38"/>
      <c r="V932" s="47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E932" s="200"/>
      <c r="BF932" s="200"/>
      <c r="BG932" s="200"/>
      <c r="BH932" s="200"/>
      <c r="BI932" s="200"/>
      <c r="BJ932" s="200"/>
      <c r="BK932" s="200"/>
    </row>
    <row r="933" spans="1:63" ht="15.75" customHeight="1" x14ac:dyDescent="0.25">
      <c r="A933" s="527" t="s">
        <v>225</v>
      </c>
      <c r="B933" s="527"/>
      <c r="C933" s="527"/>
      <c r="D933" s="86">
        <v>37</v>
      </c>
      <c r="E933" s="87">
        <v>37</v>
      </c>
      <c r="F933" s="88"/>
      <c r="G933" s="89"/>
      <c r="H933" s="89"/>
      <c r="I933" s="109"/>
      <c r="J933" s="206"/>
      <c r="K933" s="206"/>
      <c r="L933" s="206"/>
      <c r="M933" s="206"/>
      <c r="N933" s="206"/>
      <c r="O933" s="206"/>
      <c r="P933" s="206"/>
      <c r="Q933" s="88">
        <v>37</v>
      </c>
      <c r="R933" s="87">
        <v>37</v>
      </c>
      <c r="S933" s="88"/>
      <c r="T933" s="89"/>
      <c r="U933" s="89"/>
      <c r="V933" s="87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E933" s="206"/>
      <c r="BF933" s="206"/>
      <c r="BG933" s="206"/>
      <c r="BH933" s="206"/>
      <c r="BI933" s="206"/>
      <c r="BJ933" s="206"/>
      <c r="BK933" s="206"/>
    </row>
    <row r="934" spans="1:63" ht="15.75" customHeight="1" x14ac:dyDescent="0.25">
      <c r="A934" s="527" t="s">
        <v>6</v>
      </c>
      <c r="B934" s="527"/>
      <c r="C934" s="527"/>
      <c r="D934" s="86">
        <v>2</v>
      </c>
      <c r="E934" s="87">
        <v>2</v>
      </c>
      <c r="F934" s="88"/>
      <c r="G934" s="89"/>
      <c r="H934" s="89"/>
      <c r="I934" s="109"/>
      <c r="J934" s="206"/>
      <c r="K934" s="206"/>
      <c r="L934" s="206"/>
      <c r="M934" s="206"/>
      <c r="N934" s="206"/>
      <c r="O934" s="206"/>
      <c r="P934" s="206"/>
      <c r="Q934" s="88">
        <v>2</v>
      </c>
      <c r="R934" s="87">
        <v>2</v>
      </c>
      <c r="S934" s="88"/>
      <c r="T934" s="89"/>
      <c r="U934" s="89"/>
      <c r="V934" s="87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E934" s="206"/>
      <c r="BF934" s="206"/>
      <c r="BG934" s="206"/>
      <c r="BH934" s="206"/>
      <c r="BI934" s="206"/>
      <c r="BJ934" s="206"/>
      <c r="BK934" s="206"/>
    </row>
    <row r="935" spans="1:63" ht="15.75" customHeight="1" x14ac:dyDescent="0.25">
      <c r="A935" s="527" t="s">
        <v>19</v>
      </c>
      <c r="B935" s="527"/>
      <c r="C935" s="527"/>
      <c r="D935" s="86">
        <v>1.7</v>
      </c>
      <c r="E935" s="87">
        <v>1.7</v>
      </c>
      <c r="F935" s="88"/>
      <c r="G935" s="89"/>
      <c r="H935" s="89"/>
      <c r="I935" s="109"/>
      <c r="J935" s="206"/>
      <c r="K935" s="206"/>
      <c r="L935" s="206"/>
      <c r="M935" s="206"/>
      <c r="N935" s="206"/>
      <c r="O935" s="206"/>
      <c r="P935" s="206"/>
      <c r="Q935" s="88">
        <v>1.7</v>
      </c>
      <c r="R935" s="87">
        <v>1.7</v>
      </c>
      <c r="S935" s="88"/>
      <c r="T935" s="89"/>
      <c r="U935" s="89"/>
      <c r="V935" s="87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E935" s="206"/>
      <c r="BF935" s="206"/>
      <c r="BG935" s="206"/>
      <c r="BH935" s="206"/>
      <c r="BI935" s="206"/>
      <c r="BJ935" s="206"/>
      <c r="BK935" s="206"/>
    </row>
    <row r="936" spans="1:63" ht="15.75" customHeight="1" x14ac:dyDescent="0.25">
      <c r="A936" s="527" t="s">
        <v>226</v>
      </c>
      <c r="B936" s="527"/>
      <c r="C936" s="527"/>
      <c r="D936" s="121" t="s">
        <v>271</v>
      </c>
      <c r="E936" s="122">
        <v>2</v>
      </c>
      <c r="F936" s="123"/>
      <c r="G936" s="124"/>
      <c r="H936" s="124"/>
      <c r="I936" s="125"/>
      <c r="J936" s="209"/>
      <c r="K936" s="209"/>
      <c r="L936" s="209"/>
      <c r="M936" s="209"/>
      <c r="N936" s="209"/>
      <c r="O936" s="209"/>
      <c r="P936" s="209"/>
      <c r="Q936" s="193" t="s">
        <v>271</v>
      </c>
      <c r="R936" s="87">
        <v>2</v>
      </c>
      <c r="S936" s="88"/>
      <c r="T936" s="89"/>
      <c r="U936" s="89"/>
      <c r="V936" s="87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E936" s="209"/>
      <c r="BF936" s="209"/>
      <c r="BG936" s="209"/>
      <c r="BH936" s="209"/>
      <c r="BI936" s="209"/>
      <c r="BJ936" s="209"/>
      <c r="BK936" s="209"/>
    </row>
    <row r="937" spans="1:63" ht="15.75" customHeight="1" x14ac:dyDescent="0.25">
      <c r="A937" s="527" t="s">
        <v>45</v>
      </c>
      <c r="B937" s="527"/>
      <c r="C937" s="527"/>
      <c r="D937" s="86">
        <v>0.3</v>
      </c>
      <c r="E937" s="87">
        <v>0.3</v>
      </c>
      <c r="F937" s="88"/>
      <c r="G937" s="89"/>
      <c r="H937" s="89"/>
      <c r="I937" s="109"/>
      <c r="J937" s="206"/>
      <c r="K937" s="206"/>
      <c r="L937" s="206"/>
      <c r="M937" s="206"/>
      <c r="N937" s="206"/>
      <c r="O937" s="206"/>
      <c r="P937" s="206"/>
      <c r="Q937" s="88">
        <v>0.3</v>
      </c>
      <c r="R937" s="87">
        <v>0.3</v>
      </c>
      <c r="S937" s="88"/>
      <c r="T937" s="89"/>
      <c r="U937" s="89"/>
      <c r="V937" s="87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E937" s="206"/>
      <c r="BF937" s="206"/>
      <c r="BG937" s="206"/>
      <c r="BH937" s="206"/>
      <c r="BI937" s="206"/>
      <c r="BJ937" s="206"/>
      <c r="BK937" s="206"/>
    </row>
    <row r="938" spans="1:63" ht="15.75" customHeight="1" x14ac:dyDescent="0.25">
      <c r="A938" s="507" t="s">
        <v>61</v>
      </c>
      <c r="B938" s="507"/>
      <c r="C938" s="507"/>
      <c r="D938" s="54">
        <v>15</v>
      </c>
      <c r="E938" s="47">
        <v>15</v>
      </c>
      <c r="F938" s="44"/>
      <c r="G938" s="38"/>
      <c r="H938" s="38"/>
      <c r="I938" s="45"/>
      <c r="J938" s="200"/>
      <c r="K938" s="200"/>
      <c r="L938" s="200"/>
      <c r="M938" s="200"/>
      <c r="N938" s="200"/>
      <c r="O938" s="200"/>
      <c r="P938" s="200"/>
      <c r="Q938" s="44">
        <v>15</v>
      </c>
      <c r="R938" s="47">
        <v>15</v>
      </c>
      <c r="S938" s="44"/>
      <c r="T938" s="38"/>
      <c r="U938" s="38"/>
      <c r="V938" s="47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E938" s="200"/>
      <c r="BF938" s="200"/>
      <c r="BG938" s="200"/>
      <c r="BH938" s="200"/>
      <c r="BI938" s="200"/>
      <c r="BJ938" s="200"/>
      <c r="BK938" s="200"/>
    </row>
    <row r="939" spans="1:63" ht="15.75" customHeight="1" x14ac:dyDescent="0.25">
      <c r="A939" s="503" t="s">
        <v>8</v>
      </c>
      <c r="B939" s="503"/>
      <c r="C939" s="503"/>
      <c r="D939" s="54">
        <v>0.6</v>
      </c>
      <c r="E939" s="47">
        <v>0.6</v>
      </c>
      <c r="F939" s="44"/>
      <c r="G939" s="38"/>
      <c r="H939" s="38"/>
      <c r="I939" s="45"/>
      <c r="J939" s="200"/>
      <c r="K939" s="200"/>
      <c r="L939" s="200"/>
      <c r="M939" s="200"/>
      <c r="N939" s="200"/>
      <c r="O939" s="200"/>
      <c r="P939" s="200"/>
      <c r="Q939" s="44">
        <v>0.6</v>
      </c>
      <c r="R939" s="47">
        <v>0.6</v>
      </c>
      <c r="S939" s="44"/>
      <c r="T939" s="38"/>
      <c r="U939" s="38"/>
      <c r="V939" s="47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E939" s="200"/>
      <c r="BF939" s="200"/>
      <c r="BG939" s="200"/>
      <c r="BH939" s="200"/>
      <c r="BI939" s="200"/>
      <c r="BJ939" s="200"/>
      <c r="BK939" s="200"/>
    </row>
    <row r="940" spans="1:63" ht="15.75" customHeight="1" x14ac:dyDescent="0.25">
      <c r="A940" s="507" t="s">
        <v>272</v>
      </c>
      <c r="B940" s="507"/>
      <c r="C940" s="507"/>
      <c r="D940" s="54">
        <v>0.6</v>
      </c>
      <c r="E940" s="47">
        <v>0.6</v>
      </c>
      <c r="F940" s="44"/>
      <c r="G940" s="38"/>
      <c r="H940" s="38"/>
      <c r="I940" s="45"/>
      <c r="J940" s="200"/>
      <c r="K940" s="200"/>
      <c r="L940" s="200"/>
      <c r="M940" s="200"/>
      <c r="N940" s="200"/>
      <c r="O940" s="200"/>
      <c r="P940" s="200"/>
      <c r="Q940" s="44">
        <v>0.6</v>
      </c>
      <c r="R940" s="47">
        <v>0.6</v>
      </c>
      <c r="S940" s="44"/>
      <c r="T940" s="38"/>
      <c r="U940" s="38"/>
      <c r="V940" s="47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E940" s="200"/>
      <c r="BF940" s="200"/>
      <c r="BG940" s="200"/>
      <c r="BH940" s="200"/>
      <c r="BI940" s="200"/>
      <c r="BJ940" s="200"/>
      <c r="BK940" s="200"/>
    </row>
    <row r="941" spans="1:63" ht="12.75" hidden="1" customHeight="1" x14ac:dyDescent="0.3">
      <c r="A941" s="507"/>
      <c r="B941" s="507"/>
      <c r="C941" s="507"/>
      <c r="D941" s="54"/>
      <c r="E941" s="47"/>
      <c r="F941" s="50"/>
      <c r="G941" s="51"/>
      <c r="H941" s="51"/>
      <c r="I941" s="52"/>
      <c r="J941" s="201"/>
      <c r="K941" s="201"/>
      <c r="L941" s="201"/>
      <c r="M941" s="201"/>
      <c r="N941" s="201"/>
      <c r="O941" s="201"/>
      <c r="P941" s="201"/>
      <c r="Q941" s="44"/>
      <c r="R941" s="47"/>
      <c r="S941" s="50"/>
      <c r="T941" s="51"/>
      <c r="U941" s="51"/>
      <c r="V941" s="4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E941" s="201"/>
      <c r="BF941" s="201"/>
      <c r="BG941" s="201"/>
      <c r="BH941" s="201"/>
      <c r="BI941" s="201"/>
      <c r="BJ941" s="201"/>
      <c r="BK941" s="201"/>
    </row>
    <row r="942" spans="1:63" ht="15.75" customHeight="1" x14ac:dyDescent="0.25">
      <c r="A942" s="507" t="s">
        <v>273</v>
      </c>
      <c r="B942" s="507"/>
      <c r="C942" s="507"/>
      <c r="D942" s="54">
        <v>30</v>
      </c>
      <c r="E942" s="47">
        <v>27.7</v>
      </c>
      <c r="F942" s="44"/>
      <c r="G942" s="38"/>
      <c r="H942" s="38"/>
      <c r="I942" s="45"/>
      <c r="J942" s="200"/>
      <c r="K942" s="200"/>
      <c r="L942" s="200"/>
      <c r="M942" s="200"/>
      <c r="N942" s="200"/>
      <c r="O942" s="200"/>
      <c r="P942" s="200"/>
      <c r="Q942" s="44">
        <v>30</v>
      </c>
      <c r="R942" s="47">
        <v>27.7</v>
      </c>
      <c r="S942" s="44"/>
      <c r="T942" s="38"/>
      <c r="U942" s="38"/>
      <c r="V942" s="47"/>
      <c r="W942" s="511" t="s">
        <v>175</v>
      </c>
      <c r="X942" s="511"/>
      <c r="Y942" s="511"/>
      <c r="Z942" s="38"/>
      <c r="AA942" s="51">
        <v>30</v>
      </c>
      <c r="AB942" s="38"/>
      <c r="AC942" s="51"/>
      <c r="AD942" s="51"/>
      <c r="AE942" s="38"/>
      <c r="AF942" s="38"/>
      <c r="AG942" s="51"/>
      <c r="AH942" s="51"/>
      <c r="AI942" s="38"/>
      <c r="AJ942" s="38"/>
      <c r="AK942" s="51"/>
      <c r="AL942" s="51"/>
      <c r="AM942" s="51"/>
      <c r="AN942" s="51"/>
      <c r="AO942" s="38"/>
      <c r="AP942" s="51">
        <v>30</v>
      </c>
      <c r="AQ942" s="38"/>
      <c r="AR942" s="51"/>
      <c r="AS942" s="51"/>
      <c r="AT942" s="38"/>
      <c r="AU942" s="38"/>
      <c r="AV942" s="51"/>
      <c r="AW942" s="51"/>
      <c r="AX942" s="38"/>
      <c r="AY942" s="38"/>
      <c r="AZ942" s="51"/>
      <c r="BA942" s="51"/>
      <c r="BB942" s="51"/>
      <c r="BC942" s="51"/>
      <c r="BE942" s="200"/>
      <c r="BF942" s="200"/>
      <c r="BG942" s="200"/>
      <c r="BH942" s="200"/>
      <c r="BI942" s="200"/>
      <c r="BJ942" s="200"/>
      <c r="BK942" s="200"/>
    </row>
    <row r="943" spans="1:63" ht="20.100000000000001" customHeight="1" x14ac:dyDescent="0.25">
      <c r="A943" s="507" t="s">
        <v>54</v>
      </c>
      <c r="B943" s="507"/>
      <c r="C943" s="507"/>
      <c r="D943" s="54">
        <v>0.03</v>
      </c>
      <c r="E943" s="49">
        <v>1.2</v>
      </c>
      <c r="F943" s="50"/>
      <c r="G943" s="51"/>
      <c r="H943" s="51"/>
      <c r="I943" s="52"/>
      <c r="J943" s="201"/>
      <c r="K943" s="201"/>
      <c r="L943" s="201"/>
      <c r="M943" s="201"/>
      <c r="N943" s="201"/>
      <c r="O943" s="201"/>
      <c r="P943" s="201"/>
      <c r="Q943" s="44">
        <v>0.03</v>
      </c>
      <c r="R943" s="49">
        <v>1.2</v>
      </c>
      <c r="S943" s="50"/>
      <c r="T943" s="51"/>
      <c r="U943" s="51"/>
      <c r="V943" s="4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E943" s="201"/>
      <c r="BF943" s="201"/>
      <c r="BG943" s="201"/>
      <c r="BH943" s="201"/>
      <c r="BI943" s="201"/>
      <c r="BJ943" s="201"/>
      <c r="BK943" s="201"/>
    </row>
    <row r="944" spans="1:63" ht="14.85" customHeight="1" x14ac:dyDescent="0.25">
      <c r="A944" s="507" t="s">
        <v>6</v>
      </c>
      <c r="B944" s="507"/>
      <c r="C944" s="507"/>
      <c r="D944" s="54">
        <v>1.5</v>
      </c>
      <c r="E944" s="47">
        <v>1.5</v>
      </c>
      <c r="F944" s="44"/>
      <c r="G944" s="38"/>
      <c r="H944" s="38"/>
      <c r="I944" s="45"/>
      <c r="J944" s="200"/>
      <c r="K944" s="200"/>
      <c r="L944" s="200"/>
      <c r="M944" s="200"/>
      <c r="N944" s="200"/>
      <c r="O944" s="200"/>
      <c r="P944" s="200"/>
      <c r="Q944" s="44">
        <v>1.5</v>
      </c>
      <c r="R944" s="47">
        <v>1.5</v>
      </c>
      <c r="S944" s="44"/>
      <c r="T944" s="38"/>
      <c r="U944" s="38"/>
      <c r="V944" s="47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E944" s="200"/>
      <c r="BF944" s="200"/>
      <c r="BG944" s="200"/>
      <c r="BH944" s="200"/>
      <c r="BI944" s="200"/>
      <c r="BJ944" s="200"/>
      <c r="BK944" s="200"/>
    </row>
    <row r="945" spans="1:65" ht="18.600000000000001" customHeight="1" x14ac:dyDescent="0.25">
      <c r="A945" s="507" t="s">
        <v>21</v>
      </c>
      <c r="B945" s="507"/>
      <c r="C945" s="507"/>
      <c r="D945" s="54">
        <v>1.2</v>
      </c>
      <c r="E945" s="47">
        <v>1.2</v>
      </c>
      <c r="F945" s="44"/>
      <c r="G945" s="38"/>
      <c r="H945" s="38"/>
      <c r="I945" s="45"/>
      <c r="J945" s="200"/>
      <c r="K945" s="200"/>
      <c r="L945" s="200"/>
      <c r="M945" s="200"/>
      <c r="N945" s="200"/>
      <c r="O945" s="200"/>
      <c r="P945" s="200"/>
      <c r="Q945" s="44">
        <v>1.2</v>
      </c>
      <c r="R945" s="47">
        <v>1.2</v>
      </c>
      <c r="S945" s="44"/>
      <c r="T945" s="38"/>
      <c r="U945" s="38"/>
      <c r="V945" s="47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E945" s="200"/>
      <c r="BF945" s="200"/>
      <c r="BG945" s="200"/>
      <c r="BH945" s="200"/>
      <c r="BI945" s="200"/>
      <c r="BJ945" s="200"/>
      <c r="BK945" s="200"/>
    </row>
    <row r="946" spans="1:65" ht="15.75" customHeight="1" x14ac:dyDescent="0.25">
      <c r="A946" s="512" t="s">
        <v>108</v>
      </c>
      <c r="B946" s="512"/>
      <c r="C946" s="512"/>
      <c r="D946" s="126" t="s">
        <v>274</v>
      </c>
      <c r="E946" s="47">
        <v>1.5</v>
      </c>
      <c r="F946" s="44"/>
      <c r="G946" s="38"/>
      <c r="H946" s="38"/>
      <c r="I946" s="45"/>
      <c r="J946" s="200"/>
      <c r="K946" s="200"/>
      <c r="L946" s="200"/>
      <c r="M946" s="200"/>
      <c r="N946" s="200"/>
      <c r="O946" s="200"/>
      <c r="P946" s="200"/>
      <c r="Q946" s="194" t="s">
        <v>274</v>
      </c>
      <c r="R946" s="47">
        <v>1.5</v>
      </c>
      <c r="S946" s="44"/>
      <c r="T946" s="38"/>
      <c r="U946" s="38"/>
      <c r="V946" s="47"/>
      <c r="W946" s="513" t="s">
        <v>108</v>
      </c>
      <c r="X946" s="513"/>
      <c r="Y946" s="513"/>
      <c r="Z946" s="38" t="s">
        <v>101</v>
      </c>
      <c r="AA946" s="38">
        <v>1.5</v>
      </c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 t="s">
        <v>101</v>
      </c>
      <c r="AP946" s="38">
        <v>1.5</v>
      </c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E946" s="200"/>
      <c r="BF946" s="200"/>
      <c r="BG946" s="200"/>
      <c r="BH946" s="200"/>
      <c r="BI946" s="200"/>
      <c r="BJ946" s="200"/>
      <c r="BK946" s="200"/>
    </row>
    <row r="947" spans="1:65" ht="15.75" customHeight="1" x14ac:dyDescent="0.25">
      <c r="A947" s="512" t="s">
        <v>227</v>
      </c>
      <c r="B947" s="512"/>
      <c r="C947" s="512"/>
      <c r="D947" s="54">
        <v>0.2</v>
      </c>
      <c r="E947" s="49">
        <v>0.2</v>
      </c>
      <c r="F947" s="50"/>
      <c r="G947" s="51"/>
      <c r="H947" s="51"/>
      <c r="I947" s="52"/>
      <c r="J947" s="201"/>
      <c r="K947" s="201"/>
      <c r="L947" s="201"/>
      <c r="M947" s="201"/>
      <c r="N947" s="201"/>
      <c r="O947" s="201"/>
      <c r="P947" s="201"/>
      <c r="Q947" s="44">
        <v>0.23</v>
      </c>
      <c r="R947" s="49">
        <v>0.23</v>
      </c>
      <c r="S947" s="50"/>
      <c r="T947" s="51"/>
      <c r="U947" s="51"/>
      <c r="V947" s="49"/>
      <c r="W947" s="513"/>
      <c r="X947" s="513"/>
      <c r="Y947" s="513"/>
      <c r="Z947" s="38"/>
      <c r="AA947" s="38"/>
      <c r="AB947" s="51">
        <v>12.81</v>
      </c>
      <c r="AC947" s="51">
        <v>34.29</v>
      </c>
      <c r="AD947" s="51">
        <v>45.54</v>
      </c>
      <c r="AE947" s="51">
        <v>6.9</v>
      </c>
      <c r="AF947" s="51">
        <v>63.48</v>
      </c>
      <c r="AG947" s="51">
        <v>0.16800000000000001</v>
      </c>
      <c r="AH947" s="51">
        <v>16.59</v>
      </c>
      <c r="AI947" s="51">
        <v>8.8800000000000008</v>
      </c>
      <c r="AJ947" s="51">
        <v>8.3100000000000007E-2</v>
      </c>
      <c r="AK947" s="51">
        <v>1.4E-2</v>
      </c>
      <c r="AL947" s="51">
        <v>7.9500000000000001E-2</v>
      </c>
      <c r="AM947" s="51">
        <v>0.13700000000000001</v>
      </c>
      <c r="AN947" s="51">
        <v>6.8100000000000008E-2</v>
      </c>
      <c r="AO947" s="51"/>
      <c r="AP947" s="51"/>
      <c r="AQ947" s="51">
        <v>12.81</v>
      </c>
      <c r="AR947" s="51">
        <v>34.29</v>
      </c>
      <c r="AS947" s="51">
        <v>45.54</v>
      </c>
      <c r="AT947" s="51">
        <v>6.9</v>
      </c>
      <c r="AU947" s="51">
        <v>63.48</v>
      </c>
      <c r="AV947" s="51">
        <v>0.16800000000000001</v>
      </c>
      <c r="AW947" s="51">
        <v>16.59</v>
      </c>
      <c r="AX947" s="51">
        <v>8.8800000000000008</v>
      </c>
      <c r="AY947" s="51">
        <v>8.3100000000000007E-2</v>
      </c>
      <c r="AZ947" s="51">
        <v>1.4E-2</v>
      </c>
      <c r="BA947" s="51">
        <v>7.9500000000000001E-2</v>
      </c>
      <c r="BB947" s="51">
        <v>0.13700000000000001</v>
      </c>
      <c r="BC947" s="51">
        <v>6.8100000000000008E-2</v>
      </c>
      <c r="BE947" s="201"/>
      <c r="BF947" s="201"/>
      <c r="BG947" s="201"/>
      <c r="BH947" s="201"/>
      <c r="BI947" s="201"/>
      <c r="BJ947" s="201"/>
      <c r="BK947" s="201"/>
    </row>
    <row r="948" spans="1:65" ht="16.899999999999999" customHeight="1" x14ac:dyDescent="0.25">
      <c r="A948" s="445"/>
      <c r="B948" s="453"/>
      <c r="C948" s="453"/>
      <c r="D948" s="54"/>
      <c r="E948" s="49"/>
      <c r="F948" s="50">
        <v>4.6100000000000003</v>
      </c>
      <c r="G948" s="51">
        <v>0.37</v>
      </c>
      <c r="H948" s="51">
        <v>14.59</v>
      </c>
      <c r="I948" s="213">
        <v>101</v>
      </c>
      <c r="J948" s="178">
        <v>0.48</v>
      </c>
      <c r="K948" s="179">
        <v>0.02</v>
      </c>
      <c r="L948" s="179">
        <v>17</v>
      </c>
      <c r="M948" s="179">
        <v>55.4</v>
      </c>
      <c r="N948" s="179">
        <v>45.1</v>
      </c>
      <c r="O948" s="179">
        <v>10.8</v>
      </c>
      <c r="P948" s="180">
        <v>0.45</v>
      </c>
      <c r="Q948" s="54"/>
      <c r="R948" s="49"/>
      <c r="S948" s="50">
        <v>4.6100000000000003</v>
      </c>
      <c r="T948" s="51">
        <v>0.37</v>
      </c>
      <c r="U948" s="51">
        <v>14.59</v>
      </c>
      <c r="V948" s="213">
        <v>101</v>
      </c>
      <c r="W948" s="178">
        <v>0.48</v>
      </c>
      <c r="X948" s="179">
        <v>0.02</v>
      </c>
      <c r="Y948" s="179">
        <v>17</v>
      </c>
      <c r="Z948" s="179">
        <v>25.4</v>
      </c>
      <c r="AA948" s="179">
        <v>45.1</v>
      </c>
      <c r="AB948" s="179">
        <v>10.8</v>
      </c>
      <c r="AC948" s="180">
        <v>0.45</v>
      </c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E948" s="178">
        <v>0.48</v>
      </c>
      <c r="BF948" s="179">
        <v>0.02</v>
      </c>
      <c r="BG948" s="179">
        <v>17</v>
      </c>
      <c r="BH948" s="179">
        <v>55.4</v>
      </c>
      <c r="BI948" s="179">
        <v>45.1</v>
      </c>
      <c r="BJ948" s="179">
        <v>10.8</v>
      </c>
      <c r="BK948" s="180">
        <v>0.45</v>
      </c>
    </row>
    <row r="949" spans="1:65" ht="15.75" customHeight="1" x14ac:dyDescent="0.25">
      <c r="A949" s="504" t="s">
        <v>157</v>
      </c>
      <c r="B949" s="504"/>
      <c r="C949" s="504"/>
      <c r="D949" s="54"/>
      <c r="E949" s="49">
        <v>150</v>
      </c>
      <c r="F949" s="44"/>
      <c r="G949" s="38"/>
      <c r="H949" s="38"/>
      <c r="I949" s="45"/>
      <c r="J949" s="200"/>
      <c r="K949" s="200"/>
      <c r="L949" s="200"/>
      <c r="M949" s="200"/>
      <c r="N949" s="200"/>
      <c r="O949" s="200"/>
      <c r="P949" s="200"/>
      <c r="Q949" s="44"/>
      <c r="R949" s="49">
        <v>180</v>
      </c>
      <c r="S949" s="44"/>
      <c r="T949" s="38"/>
      <c r="U949" s="51"/>
      <c r="V949" s="49"/>
      <c r="W949" s="511" t="s">
        <v>72</v>
      </c>
      <c r="X949" s="511"/>
      <c r="Y949" s="511"/>
      <c r="Z949" s="89"/>
      <c r="AA949" s="89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E949" s="200"/>
      <c r="BF949" s="200"/>
      <c r="BG949" s="200"/>
      <c r="BH949" s="200"/>
      <c r="BI949" s="200"/>
      <c r="BJ949" s="200"/>
      <c r="BK949" s="200"/>
    </row>
    <row r="950" spans="1:65" ht="15.75" customHeight="1" x14ac:dyDescent="0.25">
      <c r="A950" s="512" t="s">
        <v>77</v>
      </c>
      <c r="B950" s="512"/>
      <c r="C950" s="512"/>
      <c r="D950" s="54">
        <v>0.2</v>
      </c>
      <c r="E950" s="47">
        <v>0.2</v>
      </c>
      <c r="F950" s="44"/>
      <c r="G950" s="38"/>
      <c r="H950" s="38"/>
      <c r="I950" s="45"/>
      <c r="J950" s="200"/>
      <c r="K950" s="200"/>
      <c r="L950" s="200"/>
      <c r="M950" s="200"/>
      <c r="N950" s="200"/>
      <c r="O950" s="200"/>
      <c r="P950" s="200"/>
      <c r="Q950" s="44">
        <v>0.3</v>
      </c>
      <c r="R950" s="47">
        <v>0.3</v>
      </c>
      <c r="S950" s="44"/>
      <c r="T950" s="38"/>
      <c r="U950" s="38"/>
      <c r="V950" s="47"/>
      <c r="W950" s="511" t="s">
        <v>139</v>
      </c>
      <c r="X950" s="511"/>
      <c r="Y950" s="511"/>
      <c r="Z950" s="38"/>
      <c r="AA950" s="51">
        <v>150</v>
      </c>
      <c r="AB950" s="38"/>
      <c r="AC950" s="57"/>
      <c r="AD950" s="57"/>
      <c r="AE950" s="38"/>
      <c r="AF950" s="38"/>
      <c r="AG950" s="57"/>
      <c r="AH950" s="57"/>
      <c r="AI950" s="38"/>
      <c r="AJ950" s="38"/>
      <c r="AK950" s="57"/>
      <c r="AL950" s="57"/>
      <c r="AM950" s="57"/>
      <c r="AN950" s="57"/>
      <c r="AO950" s="38"/>
      <c r="AP950" s="51">
        <v>180</v>
      </c>
      <c r="AQ950" s="38"/>
      <c r="AR950" s="57"/>
      <c r="AS950" s="57"/>
      <c r="AT950" s="38"/>
      <c r="AU950" s="38"/>
      <c r="AV950" s="57"/>
      <c r="AW950" s="57"/>
      <c r="AX950" s="38"/>
      <c r="AY950" s="38"/>
      <c r="AZ950" s="57"/>
      <c r="BA950" s="57"/>
      <c r="BB950" s="57"/>
      <c r="BC950" s="57"/>
      <c r="BE950" s="200"/>
      <c r="BF950" s="200"/>
      <c r="BG950" s="200"/>
      <c r="BH950" s="200"/>
      <c r="BI950" s="200"/>
      <c r="BJ950" s="200"/>
      <c r="BK950" s="200"/>
    </row>
    <row r="951" spans="1:65" ht="15.75" customHeight="1" x14ac:dyDescent="0.25">
      <c r="A951" s="512" t="s">
        <v>6</v>
      </c>
      <c r="B951" s="512"/>
      <c r="C951" s="512"/>
      <c r="D951" s="54">
        <v>7</v>
      </c>
      <c r="E951" s="47">
        <v>7</v>
      </c>
      <c r="F951" s="50"/>
      <c r="G951" s="51"/>
      <c r="H951" s="51"/>
      <c r="I951" s="52"/>
      <c r="J951" s="201"/>
      <c r="K951" s="201"/>
      <c r="L951" s="201"/>
      <c r="M951" s="201"/>
      <c r="N951" s="201"/>
      <c r="O951" s="201"/>
      <c r="P951" s="201"/>
      <c r="Q951" s="44">
        <v>10</v>
      </c>
      <c r="R951" s="47">
        <v>10</v>
      </c>
      <c r="S951" s="50"/>
      <c r="T951" s="51"/>
      <c r="U951" s="38"/>
      <c r="V951" s="47"/>
      <c r="W951" s="513" t="s">
        <v>71</v>
      </c>
      <c r="X951" s="513"/>
      <c r="Y951" s="513"/>
      <c r="Z951" s="38">
        <v>2</v>
      </c>
      <c r="AA951" s="38">
        <v>2</v>
      </c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>
        <v>3</v>
      </c>
      <c r="AP951" s="38">
        <v>3</v>
      </c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E951" s="201"/>
      <c r="BF951" s="201"/>
      <c r="BG951" s="201"/>
      <c r="BH951" s="201"/>
      <c r="BI951" s="201"/>
      <c r="BJ951" s="201"/>
      <c r="BK951" s="201"/>
    </row>
    <row r="952" spans="1:65" ht="15.75" customHeight="1" x14ac:dyDescent="0.25">
      <c r="A952" s="512" t="s">
        <v>25</v>
      </c>
      <c r="B952" s="512"/>
      <c r="C952" s="512"/>
      <c r="D952" s="54">
        <v>92</v>
      </c>
      <c r="E952" s="47">
        <v>90</v>
      </c>
      <c r="F952" s="50"/>
      <c r="G952" s="51"/>
      <c r="H952" s="51"/>
      <c r="I952" s="52"/>
      <c r="J952" s="201"/>
      <c r="K952" s="201"/>
      <c r="L952" s="201"/>
      <c r="M952" s="201"/>
      <c r="N952" s="201"/>
      <c r="O952" s="201"/>
      <c r="P952" s="201"/>
      <c r="Q952" s="44">
        <v>92</v>
      </c>
      <c r="R952" s="47">
        <v>90</v>
      </c>
      <c r="S952" s="50"/>
      <c r="T952" s="51"/>
      <c r="U952" s="38"/>
      <c r="V952" s="47"/>
      <c r="W952" s="513" t="s">
        <v>25</v>
      </c>
      <c r="X952" s="513"/>
      <c r="Y952" s="513"/>
      <c r="Z952" s="38">
        <v>75</v>
      </c>
      <c r="AA952" s="38">
        <v>75</v>
      </c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>
        <v>90</v>
      </c>
      <c r="AP952" s="38">
        <v>90</v>
      </c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E952" s="201"/>
      <c r="BF952" s="201"/>
      <c r="BG952" s="201"/>
      <c r="BH952" s="201"/>
      <c r="BI952" s="201"/>
      <c r="BJ952" s="201"/>
      <c r="BK952" s="201"/>
    </row>
    <row r="953" spans="1:65" ht="15.75" customHeight="1" x14ac:dyDescent="0.25">
      <c r="A953" s="512" t="s">
        <v>61</v>
      </c>
      <c r="B953" s="512"/>
      <c r="C953" s="512"/>
      <c r="D953" s="54">
        <v>40</v>
      </c>
      <c r="E953" s="47">
        <v>40</v>
      </c>
      <c r="F953" s="201">
        <v>2.65</v>
      </c>
      <c r="G953" s="201">
        <v>2.33</v>
      </c>
      <c r="H953" s="201">
        <v>11.31</v>
      </c>
      <c r="I953" s="201">
        <v>77</v>
      </c>
      <c r="J953" s="289">
        <v>0.04</v>
      </c>
      <c r="K953" s="290">
        <v>1.19</v>
      </c>
      <c r="L953" s="290">
        <v>18</v>
      </c>
      <c r="M953" s="290">
        <v>112</v>
      </c>
      <c r="N953" s="290">
        <v>82.6</v>
      </c>
      <c r="O953" s="290">
        <v>13.5</v>
      </c>
      <c r="P953" s="112">
        <v>0.28000000000000003</v>
      </c>
      <c r="Q953" s="44">
        <v>60</v>
      </c>
      <c r="R953" s="47">
        <v>60</v>
      </c>
      <c r="S953" s="201">
        <v>2.67</v>
      </c>
      <c r="T953" s="201">
        <v>2.34</v>
      </c>
      <c r="U953" s="200">
        <v>14.31</v>
      </c>
      <c r="V953" s="200">
        <v>89</v>
      </c>
      <c r="W953" s="162"/>
      <c r="X953" s="162"/>
      <c r="Y953" s="162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  <c r="AX953" s="111"/>
      <c r="AY953" s="111"/>
      <c r="AZ953" s="111"/>
      <c r="BA953" s="111"/>
      <c r="BB953" s="111"/>
      <c r="BC953" s="111"/>
      <c r="BE953" s="289">
        <v>0.04</v>
      </c>
      <c r="BF953" s="290">
        <v>1.2</v>
      </c>
      <c r="BG953" s="290">
        <v>18</v>
      </c>
      <c r="BH953" s="290">
        <v>113.9</v>
      </c>
      <c r="BI953" s="290">
        <v>83.5</v>
      </c>
      <c r="BJ953" s="290">
        <v>13.9</v>
      </c>
      <c r="BK953" s="112">
        <v>0.28000000000000003</v>
      </c>
    </row>
    <row r="954" spans="1:65" ht="15.75" customHeight="1" x14ac:dyDescent="0.25">
      <c r="A954" s="517" t="s">
        <v>188</v>
      </c>
      <c r="B954" s="517"/>
      <c r="C954" s="517"/>
      <c r="D954" s="61"/>
      <c r="E954" s="166">
        <f>SUM(E931+E949)</f>
        <v>215</v>
      </c>
      <c r="F954" s="117">
        <f t="shared" ref="F954:P954" si="189">SUM(F948:F948)</f>
        <v>4.6100000000000003</v>
      </c>
      <c r="G954" s="117">
        <f t="shared" si="189"/>
        <v>0.37</v>
      </c>
      <c r="H954" s="117">
        <f t="shared" si="189"/>
        <v>14.59</v>
      </c>
      <c r="I954" s="117">
        <f t="shared" si="189"/>
        <v>101</v>
      </c>
      <c r="J954" s="117">
        <f t="shared" si="189"/>
        <v>0.48</v>
      </c>
      <c r="K954" s="117">
        <f t="shared" si="189"/>
        <v>0.02</v>
      </c>
      <c r="L954" s="117">
        <f t="shared" si="189"/>
        <v>17</v>
      </c>
      <c r="M954" s="117">
        <f t="shared" si="189"/>
        <v>55.4</v>
      </c>
      <c r="N954" s="117">
        <f t="shared" si="189"/>
        <v>45.1</v>
      </c>
      <c r="O954" s="117">
        <f t="shared" si="189"/>
        <v>10.8</v>
      </c>
      <c r="P954" s="117">
        <f t="shared" si="189"/>
        <v>0.45</v>
      </c>
      <c r="Q954" s="192"/>
      <c r="R954" s="166">
        <f>SUM(R931+R949)</f>
        <v>245</v>
      </c>
      <c r="S954" s="117">
        <f t="shared" ref="S954:BK954" si="190">SUM(S948:S948)</f>
        <v>4.6100000000000003</v>
      </c>
      <c r="T954" s="117">
        <f t="shared" si="190"/>
        <v>0.37</v>
      </c>
      <c r="U954" s="117">
        <f t="shared" si="190"/>
        <v>14.59</v>
      </c>
      <c r="V954" s="117">
        <f t="shared" si="190"/>
        <v>101</v>
      </c>
      <c r="W954" s="117">
        <f t="shared" si="190"/>
        <v>0.48</v>
      </c>
      <c r="X954" s="117">
        <f t="shared" si="190"/>
        <v>0.02</v>
      </c>
      <c r="Y954" s="117">
        <f t="shared" si="190"/>
        <v>17</v>
      </c>
      <c r="Z954" s="117">
        <f t="shared" si="190"/>
        <v>25.4</v>
      </c>
      <c r="AA954" s="117">
        <f t="shared" si="190"/>
        <v>45.1</v>
      </c>
      <c r="AB954" s="117">
        <f t="shared" si="190"/>
        <v>10.8</v>
      </c>
      <c r="AC954" s="117">
        <f t="shared" si="190"/>
        <v>0.45</v>
      </c>
      <c r="AD954" s="117">
        <f t="shared" si="190"/>
        <v>0</v>
      </c>
      <c r="AE954" s="117">
        <f t="shared" si="190"/>
        <v>0</v>
      </c>
      <c r="AF954" s="117">
        <f t="shared" si="190"/>
        <v>0</v>
      </c>
      <c r="AG954" s="117">
        <f t="shared" si="190"/>
        <v>0</v>
      </c>
      <c r="AH954" s="117">
        <f t="shared" si="190"/>
        <v>0</v>
      </c>
      <c r="AI954" s="117">
        <f t="shared" si="190"/>
        <v>0</v>
      </c>
      <c r="AJ954" s="117">
        <f t="shared" si="190"/>
        <v>0</v>
      </c>
      <c r="AK954" s="117">
        <f t="shared" si="190"/>
        <v>0</v>
      </c>
      <c r="AL954" s="117">
        <f t="shared" si="190"/>
        <v>0</v>
      </c>
      <c r="AM954" s="117">
        <f t="shared" si="190"/>
        <v>0</v>
      </c>
      <c r="AN954" s="117">
        <f t="shared" si="190"/>
        <v>0</v>
      </c>
      <c r="AO954" s="117">
        <f t="shared" si="190"/>
        <v>0</v>
      </c>
      <c r="AP954" s="117">
        <f t="shared" si="190"/>
        <v>0</v>
      </c>
      <c r="AQ954" s="117">
        <f t="shared" si="190"/>
        <v>0</v>
      </c>
      <c r="AR954" s="117">
        <f t="shared" si="190"/>
        <v>0</v>
      </c>
      <c r="AS954" s="117">
        <f t="shared" si="190"/>
        <v>0</v>
      </c>
      <c r="AT954" s="117">
        <f t="shared" si="190"/>
        <v>0</v>
      </c>
      <c r="AU954" s="117">
        <f t="shared" si="190"/>
        <v>0</v>
      </c>
      <c r="AV954" s="117">
        <f t="shared" si="190"/>
        <v>0</v>
      </c>
      <c r="AW954" s="117">
        <f t="shared" si="190"/>
        <v>0</v>
      </c>
      <c r="AX954" s="117">
        <f t="shared" si="190"/>
        <v>0</v>
      </c>
      <c r="AY954" s="117">
        <f t="shared" si="190"/>
        <v>0</v>
      </c>
      <c r="AZ954" s="117">
        <f t="shared" si="190"/>
        <v>0</v>
      </c>
      <c r="BA954" s="117">
        <f t="shared" si="190"/>
        <v>0</v>
      </c>
      <c r="BB954" s="117">
        <f t="shared" si="190"/>
        <v>0</v>
      </c>
      <c r="BC954" s="117">
        <f t="shared" si="190"/>
        <v>0</v>
      </c>
      <c r="BD954" s="117">
        <f t="shared" si="190"/>
        <v>0</v>
      </c>
      <c r="BE954" s="117">
        <f t="shared" si="190"/>
        <v>0.48</v>
      </c>
      <c r="BF954" s="117">
        <f t="shared" si="190"/>
        <v>0.02</v>
      </c>
      <c r="BG954" s="117">
        <f t="shared" si="190"/>
        <v>17</v>
      </c>
      <c r="BH954" s="117">
        <f t="shared" si="190"/>
        <v>55.4</v>
      </c>
      <c r="BI954" s="117">
        <f t="shared" si="190"/>
        <v>45.1</v>
      </c>
      <c r="BJ954" s="117">
        <f t="shared" si="190"/>
        <v>10.8</v>
      </c>
      <c r="BK954" s="117">
        <f t="shared" si="190"/>
        <v>0.45</v>
      </c>
    </row>
    <row r="955" spans="1:65" ht="15.75" customHeight="1" x14ac:dyDescent="0.25">
      <c r="A955" s="616" t="s">
        <v>330</v>
      </c>
      <c r="B955" s="616"/>
      <c r="C955" s="616"/>
      <c r="D955" s="54"/>
      <c r="E955" s="47"/>
      <c r="F955" s="44"/>
      <c r="G955" s="38"/>
      <c r="H955" s="38"/>
      <c r="I955" s="45"/>
      <c r="J955" s="200"/>
      <c r="K955" s="200"/>
      <c r="L955" s="200"/>
      <c r="M955" s="200"/>
      <c r="N955" s="200"/>
      <c r="O955" s="200"/>
      <c r="P955" s="381"/>
      <c r="Q955" s="200"/>
      <c r="R955" s="177"/>
      <c r="S955" s="200"/>
      <c r="T955" s="200"/>
      <c r="U955" s="201"/>
      <c r="V955" s="201"/>
      <c r="W955" s="200"/>
      <c r="X955" s="200"/>
      <c r="Y955" s="511" t="s">
        <v>144</v>
      </c>
      <c r="Z955" s="511"/>
      <c r="AA955" s="511"/>
      <c r="AB955" s="38"/>
      <c r="AC955" s="51">
        <v>150</v>
      </c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51"/>
      <c r="AR955" s="51">
        <v>180</v>
      </c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G955" s="200"/>
      <c r="BH955" s="200"/>
      <c r="BI955" s="200"/>
      <c r="BJ955" s="200"/>
      <c r="BK955" s="200"/>
      <c r="BL955" s="200"/>
      <c r="BM955" s="200"/>
    </row>
    <row r="956" spans="1:65" s="1" customFormat="1" x14ac:dyDescent="0.25">
      <c r="A956" s="521" t="s">
        <v>388</v>
      </c>
      <c r="B956" s="522"/>
      <c r="C956" s="523"/>
      <c r="D956" s="17"/>
      <c r="E956" s="8"/>
      <c r="F956" s="3"/>
      <c r="G956" s="7"/>
      <c r="H956" s="7"/>
      <c r="I956" s="20"/>
      <c r="J956" s="7"/>
      <c r="K956" s="7"/>
      <c r="L956" s="7"/>
      <c r="M956" s="7"/>
      <c r="N956" s="7"/>
      <c r="O956" s="7"/>
      <c r="P956" s="20"/>
      <c r="Q956" s="7"/>
      <c r="R956" s="266"/>
      <c r="S956" s="7"/>
      <c r="T956" s="7"/>
      <c r="U956" s="10"/>
      <c r="V956" s="10"/>
      <c r="W956" s="10"/>
      <c r="X956" s="10"/>
      <c r="Y956" s="515" t="s">
        <v>6</v>
      </c>
      <c r="Z956" s="515"/>
      <c r="AA956" s="516"/>
      <c r="AB956" s="7">
        <v>7</v>
      </c>
      <c r="AC956" s="7">
        <v>7</v>
      </c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7">
        <v>10</v>
      </c>
      <c r="AR956" s="7">
        <v>10</v>
      </c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G956" s="7"/>
      <c r="BH956" s="7"/>
      <c r="BI956" s="7"/>
      <c r="BJ956" s="7"/>
      <c r="BK956" s="7"/>
      <c r="BL956" s="7"/>
      <c r="BM956" s="7"/>
    </row>
    <row r="957" spans="1:65" s="1" customFormat="1" ht="18" customHeight="1" x14ac:dyDescent="0.25">
      <c r="A957" s="617" t="s">
        <v>389</v>
      </c>
      <c r="B957" s="618"/>
      <c r="C957" s="619"/>
      <c r="D957" s="24"/>
      <c r="E957" s="6">
        <v>150</v>
      </c>
      <c r="F957" s="9"/>
      <c r="G957" s="10"/>
      <c r="H957" s="10"/>
      <c r="I957" s="18"/>
      <c r="J957" s="10"/>
      <c r="K957" s="10"/>
      <c r="L957" s="10"/>
      <c r="M957" s="10"/>
      <c r="N957" s="10"/>
      <c r="O957" s="10"/>
      <c r="P957" s="18"/>
      <c r="Q957" s="24"/>
      <c r="R957" s="6">
        <v>150</v>
      </c>
      <c r="S957" s="10"/>
      <c r="T957" s="10"/>
      <c r="U957" s="10"/>
      <c r="V957" s="10"/>
      <c r="W957" s="10"/>
      <c r="X957" s="10"/>
      <c r="Y957" s="515" t="s">
        <v>61</v>
      </c>
      <c r="Z957" s="515"/>
      <c r="AA957" s="516"/>
      <c r="AB957" s="7">
        <v>130</v>
      </c>
      <c r="AC957" s="7">
        <v>130</v>
      </c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7">
        <v>150</v>
      </c>
      <c r="AR957" s="7">
        <v>150</v>
      </c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G957" s="10"/>
      <c r="BH957" s="10"/>
      <c r="BI957" s="10"/>
      <c r="BJ957" s="10"/>
      <c r="BK957" s="10"/>
      <c r="BL957" s="10"/>
      <c r="BM957" s="10"/>
    </row>
    <row r="958" spans="1:65" s="1" customFormat="1" ht="18.75" customHeight="1" x14ac:dyDescent="0.25">
      <c r="A958" s="543" t="s">
        <v>390</v>
      </c>
      <c r="B958" s="515"/>
      <c r="C958" s="516"/>
      <c r="D958" s="17">
        <v>52.5</v>
      </c>
      <c r="E958" s="8">
        <v>52.5</v>
      </c>
      <c r="F958" s="3"/>
      <c r="G958" s="7"/>
      <c r="H958" s="7"/>
      <c r="I958" s="20"/>
      <c r="J958" s="7"/>
      <c r="K958" s="7"/>
      <c r="L958" s="7"/>
      <c r="M958" s="7"/>
      <c r="N958" s="7"/>
      <c r="O958" s="7"/>
      <c r="P958" s="20"/>
      <c r="Q958" s="17">
        <v>52.5</v>
      </c>
      <c r="R958" s="8">
        <v>52.5</v>
      </c>
      <c r="S958" s="7"/>
      <c r="T958" s="399"/>
      <c r="U958" s="7"/>
      <c r="V958" s="7"/>
      <c r="W958" s="7"/>
      <c r="X958" s="7"/>
      <c r="Y958" s="515"/>
      <c r="Z958" s="515"/>
      <c r="AA958" s="516"/>
      <c r="AB958" s="7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7"/>
      <c r="AR958" s="7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G958" s="7"/>
      <c r="BH958" s="7"/>
      <c r="BI958" s="7"/>
      <c r="BJ958" s="7"/>
      <c r="BK958" s="7"/>
      <c r="BL958" s="7"/>
      <c r="BM958" s="7"/>
    </row>
    <row r="959" spans="1:65" s="363" customFormat="1" x14ac:dyDescent="0.25">
      <c r="A959" s="605" t="s">
        <v>344</v>
      </c>
      <c r="B959" s="606"/>
      <c r="C959" s="607"/>
      <c r="D959" s="17">
        <v>5</v>
      </c>
      <c r="E959" s="6">
        <v>5</v>
      </c>
      <c r="F959" s="356"/>
      <c r="G959" s="357"/>
      <c r="H959" s="357"/>
      <c r="I959" s="358"/>
      <c r="J959" s="357"/>
      <c r="K959" s="357"/>
      <c r="L959" s="357"/>
      <c r="M959" s="357"/>
      <c r="N959" s="357"/>
      <c r="O959" s="357"/>
      <c r="P959" s="358"/>
      <c r="Q959" s="17">
        <v>5</v>
      </c>
      <c r="R959" s="6">
        <v>5</v>
      </c>
      <c r="S959" s="355"/>
      <c r="T959" s="399"/>
      <c r="U959" s="357"/>
      <c r="V959" s="7"/>
      <c r="W959" s="7"/>
      <c r="X959" s="7"/>
      <c r="Y959" s="608"/>
      <c r="Z959" s="608"/>
      <c r="AA959" s="609"/>
      <c r="AB959" s="359"/>
      <c r="AC959" s="360"/>
      <c r="AD959" s="361"/>
      <c r="AE959" s="359"/>
      <c r="AF959" s="359"/>
      <c r="AG959" s="361"/>
      <c r="AH959" s="361"/>
      <c r="AI959" s="359"/>
      <c r="AJ959" s="359"/>
      <c r="AK959" s="361"/>
      <c r="AL959" s="361"/>
      <c r="AM959" s="359"/>
      <c r="AN959" s="359"/>
      <c r="AO959" s="359"/>
      <c r="AP959" s="359"/>
      <c r="AQ959" s="362"/>
      <c r="AR959" s="361"/>
      <c r="AS959" s="361"/>
      <c r="AT959" s="359"/>
      <c r="AU959" s="359"/>
      <c r="AV959" s="361"/>
      <c r="AW959" s="361"/>
      <c r="AX959" s="359"/>
      <c r="AY959" s="359"/>
      <c r="AZ959" s="361"/>
      <c r="BA959" s="361"/>
      <c r="BB959" s="359"/>
      <c r="BC959" s="359"/>
      <c r="BD959" s="359"/>
      <c r="BE959" s="478"/>
      <c r="BF959" s="479"/>
      <c r="BG959" s="357"/>
      <c r="BH959" s="357"/>
      <c r="BI959" s="357"/>
      <c r="BJ959" s="357"/>
      <c r="BK959" s="357"/>
      <c r="BL959" s="357"/>
      <c r="BM959" s="357"/>
    </row>
    <row r="960" spans="1:65" s="367" customFormat="1" x14ac:dyDescent="0.25">
      <c r="A960" s="605" t="s">
        <v>391</v>
      </c>
      <c r="B960" s="610"/>
      <c r="C960" s="611"/>
      <c r="D960" s="357">
        <v>33</v>
      </c>
      <c r="E960" s="425">
        <v>33</v>
      </c>
      <c r="F960" s="5">
        <v>4.7300000000000004</v>
      </c>
      <c r="G960" s="5">
        <v>6.88</v>
      </c>
      <c r="H960" s="5">
        <v>14.56</v>
      </c>
      <c r="I960" s="4">
        <v>139</v>
      </c>
      <c r="J960" s="282">
        <v>0.05</v>
      </c>
      <c r="K960" s="4">
        <v>7.0000000000000007E-2</v>
      </c>
      <c r="L960" s="357"/>
      <c r="M960" s="357"/>
      <c r="N960" s="357"/>
      <c r="O960" s="357"/>
      <c r="P960" s="358"/>
      <c r="Q960" s="357">
        <v>33</v>
      </c>
      <c r="R960" s="425">
        <v>33</v>
      </c>
      <c r="S960" s="5">
        <v>4.7300000000000004</v>
      </c>
      <c r="T960" s="5">
        <v>6.88</v>
      </c>
      <c r="U960" s="5">
        <v>14.56</v>
      </c>
      <c r="V960" s="4">
        <v>139</v>
      </c>
      <c r="W960" s="282">
        <v>0.05</v>
      </c>
      <c r="X960" s="4">
        <v>7.0000000000000007E-2</v>
      </c>
      <c r="Y960" s="612"/>
      <c r="Z960" s="612"/>
      <c r="AA960" s="613"/>
      <c r="AB960" s="364"/>
      <c r="AC960" s="364"/>
      <c r="AD960" s="365"/>
      <c r="AE960" s="366"/>
      <c r="AF960" s="366"/>
      <c r="AG960" s="365"/>
      <c r="AH960" s="365"/>
      <c r="AI960" s="366"/>
      <c r="AJ960" s="366"/>
      <c r="AK960" s="365"/>
      <c r="AL960" s="365"/>
      <c r="AM960" s="366"/>
      <c r="AN960" s="366"/>
      <c r="AO960" s="366"/>
      <c r="AP960" s="366"/>
      <c r="AQ960" s="364"/>
      <c r="AR960" s="364"/>
      <c r="AS960" s="365"/>
      <c r="AT960" s="366"/>
      <c r="AU960" s="366"/>
      <c r="AV960" s="365"/>
      <c r="AW960" s="365"/>
      <c r="AX960" s="366"/>
      <c r="AY960" s="366"/>
      <c r="AZ960" s="365"/>
      <c r="BA960" s="365"/>
      <c r="BB960" s="366"/>
      <c r="BC960" s="366"/>
      <c r="BD960" s="366"/>
      <c r="BE960" s="480"/>
      <c r="BF960" s="479"/>
      <c r="BG960" s="357"/>
      <c r="BH960" s="357"/>
      <c r="BI960" s="357"/>
      <c r="BJ960" s="357"/>
      <c r="BK960" s="357"/>
      <c r="BL960" s="357"/>
      <c r="BM960" s="357"/>
    </row>
    <row r="961" spans="1:68" s="1" customFormat="1" ht="15.6" hidden="1" x14ac:dyDescent="0.3">
      <c r="A961" s="605"/>
      <c r="B961" s="610"/>
      <c r="C961" s="611"/>
      <c r="D961" s="355">
        <v>0.32</v>
      </c>
      <c r="E961" s="355">
        <v>0.32</v>
      </c>
      <c r="F961" s="356"/>
      <c r="G961" s="357"/>
      <c r="H961" s="357"/>
      <c r="I961" s="358"/>
      <c r="J961" s="357"/>
      <c r="K961" s="357"/>
      <c r="L961" s="357"/>
      <c r="M961" s="357"/>
      <c r="N961" s="357"/>
      <c r="O961" s="357"/>
      <c r="P961" s="358"/>
      <c r="Q961" s="355">
        <v>0.32</v>
      </c>
      <c r="R961" s="355">
        <v>0.32</v>
      </c>
      <c r="S961" s="355"/>
      <c r="T961" s="399"/>
      <c r="U961" s="357"/>
      <c r="V961" s="7"/>
      <c r="W961" s="7"/>
      <c r="X961" s="7"/>
      <c r="Y961" s="614"/>
      <c r="Z961" s="614"/>
      <c r="AA961" s="615"/>
      <c r="AB961" s="7"/>
      <c r="AC961" s="7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7"/>
      <c r="AR961" s="7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G961" s="357"/>
      <c r="BH961" s="357"/>
      <c r="BI961" s="357"/>
      <c r="BJ961" s="357"/>
      <c r="BK961" s="357"/>
      <c r="BL961" s="357"/>
      <c r="BM961" s="357"/>
    </row>
    <row r="962" spans="1:68" s="1" customFormat="1" ht="15.6" hidden="1" x14ac:dyDescent="0.3">
      <c r="A962" s="605"/>
      <c r="B962" s="610"/>
      <c r="C962" s="611"/>
      <c r="D962" s="355">
        <v>1.6</v>
      </c>
      <c r="E962" s="355">
        <v>1.6</v>
      </c>
      <c r="F962" s="368"/>
      <c r="G962" s="369"/>
      <c r="H962" s="369"/>
      <c r="I962" s="370"/>
      <c r="J962" s="369"/>
      <c r="K962" s="369"/>
      <c r="L962" s="369"/>
      <c r="M962" s="369"/>
      <c r="N962" s="369"/>
      <c r="O962" s="369"/>
      <c r="P962" s="370"/>
      <c r="Q962" s="355">
        <v>1.6</v>
      </c>
      <c r="R962" s="355">
        <v>1.6</v>
      </c>
      <c r="S962" s="355"/>
      <c r="T962" s="399"/>
      <c r="U962" s="369"/>
      <c r="V962" s="10"/>
      <c r="W962" s="10"/>
      <c r="X962" s="10"/>
      <c r="Y962" s="522"/>
      <c r="Z962" s="522"/>
      <c r="AA962" s="523"/>
      <c r="AB962" s="7"/>
      <c r="AC962" s="27"/>
      <c r="AD962" s="7"/>
      <c r="AE962" s="10"/>
      <c r="AF962" s="10"/>
      <c r="AG962" s="7"/>
      <c r="AH962" s="7"/>
      <c r="AI962" s="10"/>
      <c r="AJ962" s="10"/>
      <c r="AK962" s="7"/>
      <c r="AL962" s="7"/>
      <c r="AM962" s="10"/>
      <c r="AN962" s="10"/>
      <c r="AO962" s="10"/>
      <c r="AP962" s="10"/>
      <c r="AQ962" s="7"/>
      <c r="AR962" s="27"/>
      <c r="AS962" s="7"/>
      <c r="AT962" s="10"/>
      <c r="AU962" s="10"/>
      <c r="AV962" s="7"/>
      <c r="AW962" s="7"/>
      <c r="AX962" s="10"/>
      <c r="AY962" s="10"/>
      <c r="AZ962" s="7"/>
      <c r="BA962" s="7"/>
      <c r="BB962" s="10"/>
      <c r="BC962" s="10"/>
      <c r="BD962" s="10"/>
      <c r="BE962" s="10"/>
      <c r="BG962" s="369"/>
      <c r="BH962" s="369"/>
      <c r="BI962" s="369"/>
      <c r="BJ962" s="369"/>
      <c r="BK962" s="369"/>
      <c r="BL962" s="369"/>
      <c r="BM962" s="369"/>
    </row>
    <row r="963" spans="1:68" s="1" customFormat="1" ht="15.6" hidden="1" x14ac:dyDescent="0.3">
      <c r="A963" s="605"/>
      <c r="B963" s="610"/>
      <c r="C963" s="611"/>
      <c r="D963" s="355">
        <v>7.0000000000000001E-3</v>
      </c>
      <c r="E963" s="355">
        <v>7.0000000000000001E-3</v>
      </c>
      <c r="F963" s="368"/>
      <c r="G963" s="369"/>
      <c r="H963" s="369"/>
      <c r="I963" s="370"/>
      <c r="J963" s="369"/>
      <c r="K963" s="369"/>
      <c r="L963" s="369"/>
      <c r="M963" s="369"/>
      <c r="N963" s="369"/>
      <c r="O963" s="369"/>
      <c r="P963" s="370"/>
      <c r="Q963" s="355">
        <v>7.0000000000000001E-3</v>
      </c>
      <c r="R963" s="355">
        <v>7.0000000000000001E-3</v>
      </c>
      <c r="S963" s="355"/>
      <c r="T963" s="399"/>
      <c r="U963" s="369"/>
      <c r="V963" s="10"/>
      <c r="W963" s="10"/>
      <c r="X963" s="10"/>
      <c r="Y963" s="522"/>
      <c r="Z963" s="522"/>
      <c r="AA963" s="523"/>
      <c r="AB963" s="7"/>
      <c r="AC963" s="10"/>
      <c r="AD963" s="7"/>
      <c r="AE963" s="10"/>
      <c r="AF963" s="10"/>
      <c r="AG963" s="7"/>
      <c r="AH963" s="7"/>
      <c r="AI963" s="10"/>
      <c r="AJ963" s="10"/>
      <c r="AK963" s="7"/>
      <c r="AL963" s="7"/>
      <c r="AM963" s="10"/>
      <c r="AN963" s="10"/>
      <c r="AO963" s="10"/>
      <c r="AP963" s="10"/>
      <c r="AQ963" s="7"/>
      <c r="AR963" s="10"/>
      <c r="AS963" s="7"/>
      <c r="AT963" s="10"/>
      <c r="AU963" s="10"/>
      <c r="AV963" s="7"/>
      <c r="AW963" s="7"/>
      <c r="AX963" s="10"/>
      <c r="AY963" s="10"/>
      <c r="AZ963" s="7"/>
      <c r="BA963" s="7"/>
      <c r="BB963" s="10"/>
      <c r="BC963" s="10"/>
      <c r="BD963" s="10"/>
      <c r="BE963" s="10"/>
      <c r="BG963" s="369"/>
      <c r="BH963" s="369"/>
      <c r="BI963" s="369"/>
      <c r="BJ963" s="369"/>
      <c r="BK963" s="369"/>
      <c r="BL963" s="369"/>
      <c r="BM963" s="369"/>
    </row>
    <row r="964" spans="1:68" s="1" customFormat="1" ht="15.6" hidden="1" x14ac:dyDescent="0.3">
      <c r="A964" s="605"/>
      <c r="B964" s="610"/>
      <c r="C964" s="611"/>
      <c r="D964" s="355">
        <v>20</v>
      </c>
      <c r="E964" s="371">
        <v>20</v>
      </c>
      <c r="F964" s="368"/>
      <c r="G964" s="369"/>
      <c r="H964" s="369"/>
      <c r="I964" s="370"/>
      <c r="J964" s="369"/>
      <c r="K964" s="369"/>
      <c r="L964" s="369"/>
      <c r="M964" s="369"/>
      <c r="N964" s="369"/>
      <c r="O964" s="369"/>
      <c r="P964" s="370"/>
      <c r="Q964" s="355">
        <v>20</v>
      </c>
      <c r="R964" s="371">
        <v>20</v>
      </c>
      <c r="S964" s="357"/>
      <c r="T964" s="399"/>
      <c r="U964" s="369"/>
      <c r="V964" s="10"/>
      <c r="W964" s="10"/>
      <c r="X964" s="10"/>
      <c r="Y964" s="515"/>
      <c r="Z964" s="515"/>
      <c r="AA964" s="516"/>
      <c r="AB964" s="7"/>
      <c r="AC964" s="7"/>
      <c r="AD964" s="7"/>
      <c r="AE964" s="10"/>
      <c r="AF964" s="10"/>
      <c r="AG964" s="7"/>
      <c r="AH964" s="7"/>
      <c r="AI964" s="10"/>
      <c r="AJ964" s="10"/>
      <c r="AK964" s="7"/>
      <c r="AL964" s="7"/>
      <c r="AM964" s="10"/>
      <c r="AN964" s="10"/>
      <c r="AO964" s="10"/>
      <c r="AP964" s="10"/>
      <c r="AQ964" s="7"/>
      <c r="AR964" s="7"/>
      <c r="AS964" s="7"/>
      <c r="AT964" s="10"/>
      <c r="AU964" s="10"/>
      <c r="AV964" s="7"/>
      <c r="AW964" s="7"/>
      <c r="AX964" s="10"/>
      <c r="AY964" s="10"/>
      <c r="AZ964" s="7"/>
      <c r="BA964" s="7"/>
      <c r="BB964" s="10"/>
      <c r="BC964" s="10"/>
      <c r="BD964" s="10"/>
      <c r="BE964" s="10"/>
      <c r="BG964" s="369"/>
      <c r="BH964" s="369"/>
      <c r="BI964" s="369"/>
      <c r="BJ964" s="369"/>
      <c r="BK964" s="369"/>
      <c r="BL964" s="369"/>
      <c r="BM964" s="369"/>
    </row>
    <row r="965" spans="1:68" s="1" customFormat="1" ht="16.899999999999999" customHeight="1" x14ac:dyDescent="0.25">
      <c r="A965" s="543"/>
      <c r="B965" s="515"/>
      <c r="C965" s="516"/>
      <c r="D965" s="17"/>
      <c r="E965" s="8"/>
      <c r="F965" s="372">
        <v>6.26</v>
      </c>
      <c r="G965" s="372">
        <v>5.9</v>
      </c>
      <c r="H965" s="372">
        <v>47.73</v>
      </c>
      <c r="I965" s="373">
        <v>266.12</v>
      </c>
      <c r="J965" s="374">
        <v>0.08</v>
      </c>
      <c r="K965" s="372">
        <v>1.02</v>
      </c>
      <c r="L965" s="372">
        <v>32.24</v>
      </c>
      <c r="M965" s="372">
        <v>24.32</v>
      </c>
      <c r="N965" s="372">
        <v>54.28</v>
      </c>
      <c r="O965" s="372">
        <v>18.16</v>
      </c>
      <c r="P965" s="373">
        <v>1.73</v>
      </c>
      <c r="Q965" s="17"/>
      <c r="R965" s="8"/>
      <c r="S965" s="372">
        <v>6.26</v>
      </c>
      <c r="T965" s="372">
        <v>5.9</v>
      </c>
      <c r="U965" s="372">
        <v>47.73</v>
      </c>
      <c r="V965" s="373">
        <v>266.12</v>
      </c>
      <c r="W965" s="10"/>
      <c r="X965" s="10"/>
      <c r="Y965" s="515"/>
      <c r="Z965" s="515"/>
      <c r="AA965" s="516"/>
      <c r="AB965" s="7"/>
      <c r="AC965" s="7"/>
      <c r="AD965" s="7"/>
      <c r="AE965" s="10"/>
      <c r="AF965" s="10"/>
      <c r="AG965" s="7"/>
      <c r="AH965" s="7"/>
      <c r="AI965" s="10"/>
      <c r="AJ965" s="10"/>
      <c r="AK965" s="7"/>
      <c r="AL965" s="7"/>
      <c r="AM965" s="10"/>
      <c r="AN965" s="10"/>
      <c r="AO965" s="10"/>
      <c r="AP965" s="10"/>
      <c r="AQ965" s="7"/>
      <c r="AR965" s="7"/>
      <c r="AS965" s="7"/>
      <c r="AT965" s="10"/>
      <c r="AU965" s="10"/>
      <c r="AV965" s="7"/>
      <c r="AW965" s="7"/>
      <c r="AX965" s="10"/>
      <c r="AY965" s="10"/>
      <c r="AZ965" s="7"/>
      <c r="BA965" s="7"/>
      <c r="BB965" s="10"/>
      <c r="BC965" s="10"/>
      <c r="BD965" s="10"/>
      <c r="BE965" s="374">
        <v>0.08</v>
      </c>
      <c r="BF965" s="372">
        <v>1.02</v>
      </c>
      <c r="BG965" s="372">
        <v>32.24</v>
      </c>
      <c r="BH965" s="372">
        <v>24.32</v>
      </c>
      <c r="BI965" s="372">
        <v>54.28</v>
      </c>
      <c r="BJ965" s="372">
        <v>18.16</v>
      </c>
      <c r="BK965" s="373">
        <v>1.73</v>
      </c>
      <c r="BL965" s="372"/>
      <c r="BM965" s="372"/>
    </row>
    <row r="966" spans="1:68" ht="15.75" customHeight="1" x14ac:dyDescent="0.25">
      <c r="A966" s="504" t="s">
        <v>153</v>
      </c>
      <c r="B966" s="504"/>
      <c r="C966" s="504"/>
      <c r="D966" s="44"/>
      <c r="E966" s="49">
        <v>180</v>
      </c>
      <c r="F966" s="44"/>
      <c r="G966" s="38"/>
      <c r="H966" s="38"/>
      <c r="I966" s="45"/>
      <c r="J966" s="200"/>
      <c r="K966" s="200"/>
      <c r="L966" s="200"/>
      <c r="M966" s="200"/>
      <c r="N966" s="200"/>
      <c r="O966" s="200"/>
      <c r="P966" s="200"/>
      <c r="Q966" s="44"/>
      <c r="R966" s="49">
        <v>180</v>
      </c>
      <c r="S966" s="88"/>
      <c r="T966" s="89"/>
      <c r="U966" s="51"/>
      <c r="V966" s="49"/>
      <c r="W966" s="511" t="s">
        <v>153</v>
      </c>
      <c r="X966" s="511"/>
      <c r="Y966" s="511"/>
      <c r="Z966" s="38"/>
      <c r="AA966" s="51" t="s">
        <v>155</v>
      </c>
      <c r="AB966" s="89"/>
      <c r="AC966" s="51"/>
      <c r="AD966" s="51"/>
      <c r="AE966" s="89"/>
      <c r="AF966" s="89"/>
      <c r="AG966" s="51"/>
      <c r="AH966" s="51"/>
      <c r="AI966" s="89"/>
      <c r="AJ966" s="89"/>
      <c r="AK966" s="51"/>
      <c r="AL966" s="51"/>
      <c r="AM966" s="51"/>
      <c r="AN966" s="51"/>
      <c r="AO966" s="38"/>
      <c r="AP966" s="51" t="s">
        <v>154</v>
      </c>
      <c r="AQ966" s="89"/>
      <c r="AR966" s="51"/>
      <c r="AS966" s="51"/>
      <c r="AT966" s="89"/>
      <c r="AU966" s="89"/>
      <c r="AV966" s="51"/>
      <c r="AW966" s="51"/>
      <c r="AX966" s="89"/>
      <c r="AY966" s="89"/>
      <c r="AZ966" s="51"/>
      <c r="BA966" s="51"/>
      <c r="BB966" s="51"/>
      <c r="BC966" s="51"/>
      <c r="BE966" s="200"/>
      <c r="BF966" s="200"/>
      <c r="BG966" s="200"/>
      <c r="BH966" s="200"/>
      <c r="BI966" s="200"/>
      <c r="BJ966" s="200"/>
      <c r="BK966" s="200"/>
    </row>
    <row r="967" spans="1:68" ht="15.75" customHeight="1" x14ac:dyDescent="0.25">
      <c r="A967" s="512" t="s">
        <v>9</v>
      </c>
      <c r="B967" s="512"/>
      <c r="C967" s="512"/>
      <c r="D967" s="44">
        <v>0.3</v>
      </c>
      <c r="E967" s="47">
        <v>0.3</v>
      </c>
      <c r="F967" s="44"/>
      <c r="G967" s="38"/>
      <c r="H967" s="38"/>
      <c r="I967" s="45"/>
      <c r="J967" s="200"/>
      <c r="K967" s="200"/>
      <c r="L967" s="200"/>
      <c r="M967" s="200"/>
      <c r="N967" s="200"/>
      <c r="O967" s="200"/>
      <c r="P967" s="200"/>
      <c r="Q967" s="44">
        <v>0.3</v>
      </c>
      <c r="R967" s="47">
        <v>0.3</v>
      </c>
      <c r="S967" s="88"/>
      <c r="T967" s="89"/>
      <c r="U967" s="57"/>
      <c r="V967" s="59"/>
      <c r="W967" s="513" t="s">
        <v>9</v>
      </c>
      <c r="X967" s="513"/>
      <c r="Y967" s="513"/>
      <c r="Z967" s="38">
        <v>0.2</v>
      </c>
      <c r="AA967" s="38">
        <v>0.2</v>
      </c>
      <c r="AB967" s="89"/>
      <c r="AC967" s="57"/>
      <c r="AD967" s="57"/>
      <c r="AE967" s="89"/>
      <c r="AF967" s="89"/>
      <c r="AG967" s="57"/>
      <c r="AH967" s="57"/>
      <c r="AI967" s="89"/>
      <c r="AJ967" s="89"/>
      <c r="AK967" s="57"/>
      <c r="AL967" s="57"/>
      <c r="AM967" s="57"/>
      <c r="AN967" s="57"/>
      <c r="AO967" s="38">
        <v>0.3</v>
      </c>
      <c r="AP967" s="38">
        <v>0.3</v>
      </c>
      <c r="AQ967" s="89"/>
      <c r="AR967" s="57"/>
      <c r="AS967" s="57"/>
      <c r="AT967" s="89"/>
      <c r="AU967" s="89"/>
      <c r="AV967" s="57"/>
      <c r="AW967" s="57"/>
      <c r="AX967" s="89"/>
      <c r="AY967" s="89"/>
      <c r="AZ967" s="57"/>
      <c r="BA967" s="57"/>
      <c r="BB967" s="57"/>
      <c r="BC967" s="57"/>
      <c r="BE967" s="200"/>
      <c r="BF967" s="200"/>
      <c r="BG967" s="200"/>
      <c r="BH967" s="200"/>
      <c r="BI967" s="200"/>
      <c r="BJ967" s="200"/>
      <c r="BK967" s="200"/>
    </row>
    <row r="968" spans="1:68" ht="15.75" customHeight="1" x14ac:dyDescent="0.25">
      <c r="A968" s="512" t="s">
        <v>6</v>
      </c>
      <c r="B968" s="512"/>
      <c r="C968" s="512"/>
      <c r="D968" s="44">
        <v>10</v>
      </c>
      <c r="E968" s="47">
        <v>10</v>
      </c>
      <c r="F968" s="50"/>
      <c r="G968" s="51"/>
      <c r="H968" s="51"/>
      <c r="I968" s="52"/>
      <c r="J968" s="201"/>
      <c r="K968" s="201"/>
      <c r="L968" s="201"/>
      <c r="M968" s="201"/>
      <c r="N968" s="201"/>
      <c r="O968" s="201"/>
      <c r="P968" s="201"/>
      <c r="Q968" s="44">
        <v>10</v>
      </c>
      <c r="R968" s="47">
        <v>10</v>
      </c>
      <c r="S968" s="50"/>
      <c r="T968" s="51"/>
      <c r="U968" s="58"/>
      <c r="V968" s="59"/>
      <c r="W968" s="513" t="s">
        <v>6</v>
      </c>
      <c r="X968" s="513"/>
      <c r="Y968" s="513"/>
      <c r="Z968" s="38">
        <v>7</v>
      </c>
      <c r="AA968" s="38">
        <v>7</v>
      </c>
      <c r="AB968" s="51"/>
      <c r="AC968" s="57"/>
      <c r="AD968" s="57"/>
      <c r="AE968" s="51"/>
      <c r="AF968" s="51"/>
      <c r="AG968" s="57"/>
      <c r="AH968" s="57"/>
      <c r="AI968" s="51"/>
      <c r="AJ968" s="51"/>
      <c r="AK968" s="57"/>
      <c r="AL968" s="57"/>
      <c r="AM968" s="57"/>
      <c r="AN968" s="57"/>
      <c r="AO968" s="38">
        <v>10</v>
      </c>
      <c r="AP968" s="38">
        <v>10</v>
      </c>
      <c r="AQ968" s="51"/>
      <c r="AR968" s="57"/>
      <c r="AS968" s="57"/>
      <c r="AT968" s="51"/>
      <c r="AU968" s="51"/>
      <c r="AV968" s="57"/>
      <c r="AW968" s="57"/>
      <c r="AX968" s="51"/>
      <c r="AY968" s="51"/>
      <c r="AZ968" s="57"/>
      <c r="BA968" s="57"/>
      <c r="BB968" s="57"/>
      <c r="BC968" s="57"/>
      <c r="BE968" s="201"/>
      <c r="BF968" s="201"/>
      <c r="BG968" s="201"/>
      <c r="BH968" s="201"/>
      <c r="BI968" s="201"/>
      <c r="BJ968" s="201"/>
      <c r="BK968" s="201"/>
    </row>
    <row r="969" spans="1:68" ht="15.75" customHeight="1" x14ac:dyDescent="0.25">
      <c r="A969" s="504"/>
      <c r="B969" s="504"/>
      <c r="C969" s="504"/>
      <c r="D969" s="54"/>
      <c r="E969" s="47"/>
      <c r="F969" s="50">
        <v>0.06</v>
      </c>
      <c r="G969" s="51">
        <v>0.02</v>
      </c>
      <c r="H969" s="51">
        <v>9.99</v>
      </c>
      <c r="I969" s="49">
        <v>40</v>
      </c>
      <c r="J969" s="178"/>
      <c r="K969" s="179"/>
      <c r="L969" s="179"/>
      <c r="M969" s="179">
        <v>10</v>
      </c>
      <c r="N969" s="179">
        <v>2.5</v>
      </c>
      <c r="O969" s="179">
        <v>1.3</v>
      </c>
      <c r="P969" s="180">
        <v>0.28000000000000003</v>
      </c>
      <c r="Q969" s="200"/>
      <c r="R969" s="177"/>
      <c r="S969" s="50">
        <v>0.06</v>
      </c>
      <c r="T969" s="51">
        <v>0.02</v>
      </c>
      <c r="U969" s="51">
        <v>9.99</v>
      </c>
      <c r="V969" s="49">
        <v>40</v>
      </c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E969" s="178"/>
      <c r="BF969" s="179"/>
      <c r="BG969" s="179"/>
      <c r="BH969" s="179">
        <v>10</v>
      </c>
      <c r="BI969" s="179">
        <v>2.5</v>
      </c>
      <c r="BJ969" s="179">
        <v>1.3</v>
      </c>
      <c r="BK969" s="180">
        <v>0.28000000000000003</v>
      </c>
      <c r="BL969" s="179">
        <v>1.3</v>
      </c>
      <c r="BM969" s="180">
        <v>0.28000000000000003</v>
      </c>
      <c r="BN969" s="179"/>
      <c r="BO969" s="179"/>
      <c r="BP969" s="180"/>
    </row>
    <row r="970" spans="1:68" ht="15.75" hidden="1" customHeight="1" x14ac:dyDescent="0.3">
      <c r="A970" s="504"/>
      <c r="B970" s="510"/>
      <c r="C970" s="511"/>
      <c r="D970" s="54"/>
      <c r="E970" s="49"/>
      <c r="F970" s="44"/>
      <c r="G970" s="38"/>
      <c r="H970" s="38"/>
      <c r="I970" s="45"/>
      <c r="J970" s="200"/>
      <c r="K970" s="200"/>
      <c r="L970" s="200"/>
      <c r="M970" s="200"/>
      <c r="N970" s="200"/>
      <c r="O970" s="200"/>
      <c r="P970" s="424"/>
      <c r="Q970" s="200"/>
      <c r="R970" s="377"/>
      <c r="S970" s="201"/>
      <c r="T970" s="201"/>
      <c r="U970" s="200"/>
      <c r="V970" s="200"/>
      <c r="W970" s="200"/>
      <c r="X970" s="200"/>
      <c r="Y970" s="530"/>
      <c r="Z970" s="531"/>
      <c r="AA970" s="532"/>
      <c r="AB970" s="217"/>
      <c r="AC970" s="217"/>
      <c r="AD970" s="217"/>
      <c r="AE970" s="217"/>
      <c r="AF970" s="217"/>
      <c r="AG970" s="217"/>
      <c r="AH970" s="217"/>
      <c r="AI970" s="217"/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  <c r="AW970" s="217"/>
      <c r="AX970" s="217"/>
      <c r="AY970" s="217"/>
      <c r="AZ970" s="217"/>
      <c r="BA970" s="217"/>
      <c r="BB970" s="217"/>
      <c r="BC970" s="217"/>
      <c r="BD970" s="217"/>
      <c r="BE970" s="217"/>
      <c r="BG970" s="223"/>
      <c r="BH970" s="223"/>
      <c r="BI970" s="223"/>
      <c r="BJ970" s="223"/>
      <c r="BK970" s="223"/>
      <c r="BL970" s="223"/>
      <c r="BM970" s="223"/>
    </row>
    <row r="971" spans="1:68" ht="15.75" hidden="1" customHeight="1" x14ac:dyDescent="0.3">
      <c r="A971" s="506"/>
      <c r="B971" s="510"/>
      <c r="C971" s="511"/>
      <c r="D971" s="54"/>
      <c r="E971" s="47"/>
      <c r="F971" s="44"/>
      <c r="G971" s="38"/>
      <c r="H971" s="38"/>
      <c r="I971" s="45"/>
      <c r="J971" s="200"/>
      <c r="K971" s="200"/>
      <c r="L971" s="200"/>
      <c r="M971" s="200"/>
      <c r="N971" s="200"/>
      <c r="O971" s="200"/>
      <c r="P971" s="381"/>
      <c r="Q971" s="200"/>
      <c r="R971" s="177"/>
      <c r="S971" s="200"/>
      <c r="T971" s="200"/>
      <c r="U971" s="200"/>
      <c r="V971" s="200"/>
      <c r="W971" s="200"/>
      <c r="X971" s="200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G971" s="200"/>
      <c r="BH971" s="200"/>
      <c r="BI971" s="200"/>
      <c r="BJ971" s="200"/>
      <c r="BK971" s="200"/>
      <c r="BL971" s="200"/>
      <c r="BM971" s="200"/>
    </row>
    <row r="972" spans="1:68" ht="15.75" hidden="1" customHeight="1" x14ac:dyDescent="0.3">
      <c r="A972" s="506"/>
      <c r="B972" s="510"/>
      <c r="C972" s="511"/>
      <c r="D972" s="54"/>
      <c r="E972" s="49"/>
      <c r="F972" s="44"/>
      <c r="G972" s="38"/>
      <c r="H972" s="38"/>
      <c r="I972" s="45"/>
      <c r="J972" s="200"/>
      <c r="K972" s="200"/>
      <c r="L972" s="200"/>
      <c r="M972" s="200"/>
      <c r="N972" s="200"/>
      <c r="O972" s="200"/>
      <c r="P972" s="381"/>
      <c r="Q972" s="200"/>
      <c r="R972" s="180"/>
      <c r="S972" s="201"/>
      <c r="T972" s="201"/>
      <c r="U972" s="200"/>
      <c r="V972" s="200"/>
      <c r="W972" s="200"/>
      <c r="X972" s="200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G972" s="200"/>
      <c r="BH972" s="200"/>
      <c r="BI972" s="200"/>
      <c r="BJ972" s="200"/>
      <c r="BK972" s="200"/>
      <c r="BL972" s="200"/>
      <c r="BM972" s="200"/>
    </row>
    <row r="973" spans="1:68" ht="15.75" hidden="1" customHeight="1" x14ac:dyDescent="0.3">
      <c r="A973" s="527"/>
      <c r="B973" s="528"/>
      <c r="C973" s="529"/>
      <c r="D973" s="54"/>
      <c r="E973" s="47"/>
      <c r="F973" s="44"/>
      <c r="G973" s="38"/>
      <c r="H973" s="38"/>
      <c r="I973" s="45"/>
      <c r="J973" s="200"/>
      <c r="K973" s="200"/>
      <c r="L973" s="200"/>
      <c r="M973" s="200"/>
      <c r="N973" s="200"/>
      <c r="O973" s="200"/>
      <c r="P973" s="381"/>
      <c r="Q973" s="200"/>
      <c r="R973" s="177"/>
      <c r="S973" s="200"/>
      <c r="T973" s="200"/>
      <c r="U973" s="200"/>
      <c r="V973" s="200"/>
      <c r="W973" s="200"/>
      <c r="X973" s="200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G973" s="200"/>
      <c r="BH973" s="200"/>
      <c r="BI973" s="200"/>
      <c r="BJ973" s="200"/>
      <c r="BK973" s="200"/>
      <c r="BL973" s="200"/>
      <c r="BM973" s="200"/>
    </row>
    <row r="974" spans="1:68" ht="15.75" hidden="1" customHeight="1" x14ac:dyDescent="0.3">
      <c r="A974" s="527"/>
      <c r="B974" s="528"/>
      <c r="C974" s="529"/>
      <c r="D974" s="86"/>
      <c r="E974" s="87"/>
      <c r="F974" s="88"/>
      <c r="G974" s="89"/>
      <c r="H974" s="89"/>
      <c r="I974" s="109"/>
      <c r="J974" s="206"/>
      <c r="K974" s="206"/>
      <c r="L974" s="206"/>
      <c r="M974" s="206"/>
      <c r="N974" s="206"/>
      <c r="O974" s="206"/>
      <c r="P974" s="416"/>
      <c r="Q974" s="206"/>
      <c r="R974" s="297"/>
      <c r="S974" s="206"/>
      <c r="T974" s="206"/>
      <c r="U974" s="206"/>
      <c r="V974" s="206"/>
      <c r="W974" s="206"/>
      <c r="X974" s="206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G974" s="206"/>
      <c r="BH974" s="206"/>
      <c r="BI974" s="206"/>
      <c r="BJ974" s="206"/>
      <c r="BK974" s="206"/>
      <c r="BL974" s="206"/>
      <c r="BM974" s="206"/>
    </row>
    <row r="975" spans="1:68" ht="15.75" hidden="1" customHeight="1" x14ac:dyDescent="0.3">
      <c r="A975" s="527"/>
      <c r="B975" s="528"/>
      <c r="C975" s="529"/>
      <c r="D975" s="86"/>
      <c r="E975" s="87"/>
      <c r="F975" s="88"/>
      <c r="G975" s="89"/>
      <c r="H975" s="89"/>
      <c r="I975" s="109"/>
      <c r="J975" s="206"/>
      <c r="K975" s="206"/>
      <c r="L975" s="206"/>
      <c r="M975" s="206"/>
      <c r="N975" s="206"/>
      <c r="O975" s="206"/>
      <c r="P975" s="416"/>
      <c r="Q975" s="206"/>
      <c r="R975" s="297"/>
      <c r="S975" s="206"/>
      <c r="T975" s="206"/>
      <c r="U975" s="206"/>
      <c r="V975" s="206"/>
      <c r="W975" s="206"/>
      <c r="X975" s="206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G975" s="206"/>
      <c r="BH975" s="206"/>
      <c r="BI975" s="206"/>
      <c r="BJ975" s="206"/>
      <c r="BK975" s="206"/>
      <c r="BL975" s="206"/>
      <c r="BM975" s="206"/>
    </row>
    <row r="976" spans="1:68" ht="15.75" hidden="1" customHeight="1" x14ac:dyDescent="0.3">
      <c r="A976" s="527"/>
      <c r="B976" s="528"/>
      <c r="C976" s="529"/>
      <c r="D976" s="86"/>
      <c r="E976" s="87"/>
      <c r="F976" s="88"/>
      <c r="G976" s="89"/>
      <c r="H976" s="89"/>
      <c r="I976" s="109"/>
      <c r="J976" s="206"/>
      <c r="K976" s="206"/>
      <c r="L976" s="206"/>
      <c r="M976" s="206"/>
      <c r="N976" s="206"/>
      <c r="O976" s="206"/>
      <c r="P976" s="416"/>
      <c r="Q976" s="206"/>
      <c r="R976" s="297"/>
      <c r="S976" s="206"/>
      <c r="T976" s="206"/>
      <c r="U976" s="206"/>
      <c r="V976" s="206"/>
      <c r="W976" s="206"/>
      <c r="X976" s="206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G976" s="206"/>
      <c r="BH976" s="206"/>
      <c r="BI976" s="206"/>
      <c r="BJ976" s="206"/>
      <c r="BK976" s="206"/>
      <c r="BL976" s="206"/>
      <c r="BM976" s="206"/>
    </row>
    <row r="977" spans="1:65" ht="15.75" hidden="1" customHeight="1" x14ac:dyDescent="0.3">
      <c r="A977" s="527"/>
      <c r="B977" s="528"/>
      <c r="C977" s="529"/>
      <c r="D977" s="121"/>
      <c r="E977" s="122"/>
      <c r="F977" s="123"/>
      <c r="G977" s="124"/>
      <c r="H977" s="124"/>
      <c r="I977" s="125"/>
      <c r="J977" s="209"/>
      <c r="K977" s="209"/>
      <c r="L977" s="209"/>
      <c r="M977" s="209"/>
      <c r="N977" s="209"/>
      <c r="O977" s="209"/>
      <c r="P977" s="417"/>
      <c r="Q977" s="419"/>
      <c r="R977" s="297"/>
      <c r="S977" s="206"/>
      <c r="T977" s="206"/>
      <c r="U977" s="206"/>
      <c r="V977" s="206"/>
      <c r="W977" s="206"/>
      <c r="X977" s="206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G977" s="209"/>
      <c r="BH977" s="209"/>
      <c r="BI977" s="209"/>
      <c r="BJ977" s="209"/>
      <c r="BK977" s="209"/>
      <c r="BL977" s="209"/>
      <c r="BM977" s="209"/>
    </row>
    <row r="978" spans="1:65" ht="15.75" hidden="1" customHeight="1" x14ac:dyDescent="0.3">
      <c r="A978" s="527"/>
      <c r="B978" s="528"/>
      <c r="C978" s="529"/>
      <c r="D978" s="86"/>
      <c r="E978" s="87"/>
      <c r="F978" s="88"/>
      <c r="G978" s="89"/>
      <c r="H978" s="89"/>
      <c r="I978" s="109"/>
      <c r="J978" s="206"/>
      <c r="K978" s="206"/>
      <c r="L978" s="206"/>
      <c r="M978" s="206"/>
      <c r="N978" s="206"/>
      <c r="O978" s="206"/>
      <c r="P978" s="416"/>
      <c r="Q978" s="206"/>
      <c r="R978" s="297"/>
      <c r="S978" s="206"/>
      <c r="T978" s="206"/>
      <c r="U978" s="206"/>
      <c r="V978" s="206"/>
      <c r="W978" s="206"/>
      <c r="X978" s="206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G978" s="206"/>
      <c r="BH978" s="206"/>
      <c r="BI978" s="206"/>
      <c r="BJ978" s="206"/>
      <c r="BK978" s="206"/>
      <c r="BL978" s="206"/>
      <c r="BM978" s="206"/>
    </row>
    <row r="979" spans="1:65" ht="15.75" hidden="1" customHeight="1" x14ac:dyDescent="0.3">
      <c r="A979" s="507"/>
      <c r="B979" s="499"/>
      <c r="C979" s="513"/>
      <c r="D979" s="54"/>
      <c r="E979" s="47"/>
      <c r="F979" s="44"/>
      <c r="G979" s="38"/>
      <c r="H979" s="38"/>
      <c r="I979" s="45"/>
      <c r="J979" s="200"/>
      <c r="K979" s="200"/>
      <c r="L979" s="200"/>
      <c r="M979" s="200"/>
      <c r="N979" s="200"/>
      <c r="O979" s="200"/>
      <c r="P979" s="381"/>
      <c r="Q979" s="200"/>
      <c r="R979" s="177"/>
      <c r="S979" s="200"/>
      <c r="T979" s="200"/>
      <c r="U979" s="200"/>
      <c r="V979" s="200"/>
      <c r="W979" s="200"/>
      <c r="X979" s="200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G979" s="200"/>
      <c r="BH979" s="200"/>
      <c r="BI979" s="200"/>
      <c r="BJ979" s="200"/>
      <c r="BK979" s="200"/>
      <c r="BL979" s="200"/>
      <c r="BM979" s="200"/>
    </row>
    <row r="980" spans="1:65" ht="15.75" hidden="1" customHeight="1" x14ac:dyDescent="0.3">
      <c r="A980" s="507"/>
      <c r="B980" s="499"/>
      <c r="C980" s="513"/>
      <c r="D980" s="54"/>
      <c r="E980" s="47"/>
      <c r="F980" s="44"/>
      <c r="G980" s="38"/>
      <c r="H980" s="38"/>
      <c r="I980" s="45"/>
      <c r="J980" s="200"/>
      <c r="K980" s="200"/>
      <c r="L980" s="200"/>
      <c r="M980" s="200"/>
      <c r="N980" s="200"/>
      <c r="O980" s="200"/>
      <c r="P980" s="381"/>
      <c r="Q980" s="200"/>
      <c r="R980" s="177"/>
      <c r="S980" s="200"/>
      <c r="T980" s="200"/>
      <c r="U980" s="200"/>
      <c r="V980" s="200"/>
      <c r="W980" s="200"/>
      <c r="X980" s="200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G980" s="200"/>
      <c r="BH980" s="200"/>
      <c r="BI980" s="200"/>
      <c r="BJ980" s="200"/>
      <c r="BK980" s="200"/>
      <c r="BL980" s="200"/>
      <c r="BM980" s="200"/>
    </row>
    <row r="981" spans="1:65" ht="15.75" hidden="1" customHeight="1" x14ac:dyDescent="0.3">
      <c r="A981" s="507"/>
      <c r="B981" s="499"/>
      <c r="C981" s="513"/>
      <c r="D981" s="54"/>
      <c r="E981" s="47"/>
      <c r="F981" s="44"/>
      <c r="G981" s="38"/>
      <c r="H981" s="38"/>
      <c r="I981" s="45"/>
      <c r="J981" s="200"/>
      <c r="K981" s="200"/>
      <c r="L981" s="200"/>
      <c r="M981" s="200"/>
      <c r="N981" s="200"/>
      <c r="O981" s="200"/>
      <c r="P981" s="381"/>
      <c r="Q981" s="200"/>
      <c r="R981" s="177"/>
      <c r="S981" s="200"/>
      <c r="T981" s="200"/>
      <c r="U981" s="200"/>
      <c r="V981" s="200"/>
      <c r="W981" s="200"/>
      <c r="X981" s="200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G981" s="200"/>
      <c r="BH981" s="200"/>
      <c r="BI981" s="200"/>
      <c r="BJ981" s="200"/>
      <c r="BK981" s="200"/>
      <c r="BL981" s="200"/>
      <c r="BM981" s="200"/>
    </row>
    <row r="982" spans="1:65" ht="12.75" hidden="1" customHeight="1" x14ac:dyDescent="0.3">
      <c r="A982" s="507"/>
      <c r="B982" s="499"/>
      <c r="C982" s="513"/>
      <c r="D982" s="54"/>
      <c r="E982" s="47"/>
      <c r="F982" s="50"/>
      <c r="G982" s="51"/>
      <c r="H982" s="51"/>
      <c r="I982" s="52"/>
      <c r="J982" s="201"/>
      <c r="K982" s="201"/>
      <c r="L982" s="201"/>
      <c r="M982" s="201"/>
      <c r="N982" s="201"/>
      <c r="O982" s="201"/>
      <c r="P982" s="380"/>
      <c r="Q982" s="200"/>
      <c r="R982" s="177"/>
      <c r="S982" s="200"/>
      <c r="T982" s="200"/>
      <c r="U982" s="201"/>
      <c r="V982" s="201"/>
      <c r="W982" s="201"/>
      <c r="X982" s="201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G982" s="201"/>
      <c r="BH982" s="201"/>
      <c r="BI982" s="201"/>
      <c r="BJ982" s="201"/>
      <c r="BK982" s="201"/>
      <c r="BL982" s="201"/>
      <c r="BM982" s="201"/>
    </row>
    <row r="983" spans="1:65" ht="15.75" hidden="1" customHeight="1" x14ac:dyDescent="0.3">
      <c r="A983" s="507"/>
      <c r="B983" s="499"/>
      <c r="C983" s="513"/>
      <c r="D983" s="54"/>
      <c r="E983" s="47"/>
      <c r="F983" s="44"/>
      <c r="G983" s="38"/>
      <c r="H983" s="38"/>
      <c r="I983" s="45"/>
      <c r="J983" s="200"/>
      <c r="K983" s="200"/>
      <c r="L983" s="200"/>
      <c r="M983" s="200"/>
      <c r="N983" s="200"/>
      <c r="O983" s="200"/>
      <c r="P983" s="381"/>
      <c r="Q983" s="200"/>
      <c r="R983" s="177"/>
      <c r="S983" s="200"/>
      <c r="T983" s="200"/>
      <c r="U983" s="200"/>
      <c r="V983" s="200"/>
      <c r="W983" s="200"/>
      <c r="X983" s="200"/>
      <c r="Y983" s="509"/>
      <c r="Z983" s="510"/>
      <c r="AA983" s="511"/>
      <c r="AB983" s="38"/>
      <c r="AC983" s="51"/>
      <c r="AD983" s="38"/>
      <c r="AE983" s="51"/>
      <c r="AF983" s="51"/>
      <c r="AG983" s="38"/>
      <c r="AH983" s="38"/>
      <c r="AI983" s="51"/>
      <c r="AJ983" s="51"/>
      <c r="AK983" s="38"/>
      <c r="AL983" s="38"/>
      <c r="AM983" s="51"/>
      <c r="AN983" s="51"/>
      <c r="AO983" s="51"/>
      <c r="AP983" s="51"/>
      <c r="AQ983" s="38"/>
      <c r="AR983" s="51"/>
      <c r="AS983" s="38"/>
      <c r="AT983" s="51"/>
      <c r="AU983" s="51"/>
      <c r="AV983" s="38"/>
      <c r="AW983" s="38"/>
      <c r="AX983" s="51"/>
      <c r="AY983" s="51"/>
      <c r="AZ983" s="38"/>
      <c r="BA983" s="38"/>
      <c r="BB983" s="51"/>
      <c r="BC983" s="51"/>
      <c r="BD983" s="51"/>
      <c r="BE983" s="51"/>
      <c r="BG983" s="200"/>
      <c r="BH983" s="200"/>
      <c r="BI983" s="200"/>
      <c r="BJ983" s="200"/>
      <c r="BK983" s="200"/>
      <c r="BL983" s="200"/>
      <c r="BM983" s="200"/>
    </row>
    <row r="984" spans="1:65" ht="20.100000000000001" hidden="1" customHeight="1" x14ac:dyDescent="0.3">
      <c r="A984" s="507"/>
      <c r="B984" s="499"/>
      <c r="C984" s="513"/>
      <c r="D984" s="54"/>
      <c r="E984" s="49"/>
      <c r="F984" s="50"/>
      <c r="G984" s="51"/>
      <c r="H984" s="51"/>
      <c r="I984" s="52"/>
      <c r="J984" s="201"/>
      <c r="K984" s="201"/>
      <c r="L984" s="201"/>
      <c r="M984" s="201"/>
      <c r="N984" s="201"/>
      <c r="O984" s="201"/>
      <c r="P984" s="380"/>
      <c r="Q984" s="200"/>
      <c r="R984" s="180"/>
      <c r="S984" s="201"/>
      <c r="T984" s="201"/>
      <c r="U984" s="201"/>
      <c r="V984" s="201"/>
      <c r="W984" s="201"/>
      <c r="X984" s="201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G984" s="201"/>
      <c r="BH984" s="201"/>
      <c r="BI984" s="201"/>
      <c r="BJ984" s="201"/>
      <c r="BK984" s="201"/>
      <c r="BL984" s="201"/>
      <c r="BM984" s="201"/>
    </row>
    <row r="985" spans="1:65" ht="14.85" hidden="1" customHeight="1" x14ac:dyDescent="0.3">
      <c r="A985" s="507"/>
      <c r="B985" s="499"/>
      <c r="C985" s="513"/>
      <c r="D985" s="54"/>
      <c r="E985" s="47"/>
      <c r="F985" s="44"/>
      <c r="G985" s="38"/>
      <c r="H985" s="38"/>
      <c r="I985" s="45"/>
      <c r="J985" s="200"/>
      <c r="K985" s="200"/>
      <c r="L985" s="200"/>
      <c r="M985" s="200"/>
      <c r="N985" s="200"/>
      <c r="O985" s="200"/>
      <c r="P985" s="381"/>
      <c r="Q985" s="200"/>
      <c r="R985" s="177"/>
      <c r="S985" s="200"/>
      <c r="T985" s="200"/>
      <c r="U985" s="200"/>
      <c r="V985" s="200"/>
      <c r="W985" s="200"/>
      <c r="X985" s="200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G985" s="200"/>
      <c r="BH985" s="200"/>
      <c r="BI985" s="200"/>
      <c r="BJ985" s="200"/>
      <c r="BK985" s="200"/>
      <c r="BL985" s="200"/>
      <c r="BM985" s="200"/>
    </row>
    <row r="986" spans="1:65" ht="18.600000000000001" hidden="1" customHeight="1" x14ac:dyDescent="0.3">
      <c r="A986" s="507"/>
      <c r="B986" s="499"/>
      <c r="C986" s="513"/>
      <c r="D986" s="54"/>
      <c r="E986" s="47"/>
      <c r="F986" s="44"/>
      <c r="G986" s="38"/>
      <c r="H986" s="38"/>
      <c r="I986" s="45"/>
      <c r="J986" s="200"/>
      <c r="K986" s="200"/>
      <c r="L986" s="200"/>
      <c r="M986" s="200"/>
      <c r="N986" s="200"/>
      <c r="O986" s="200"/>
      <c r="P986" s="381"/>
      <c r="Q986" s="200"/>
      <c r="R986" s="177"/>
      <c r="S986" s="200"/>
      <c r="T986" s="200"/>
      <c r="U986" s="200"/>
      <c r="V986" s="200"/>
      <c r="W986" s="200"/>
      <c r="X986" s="200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G986" s="200"/>
      <c r="BH986" s="200"/>
      <c r="BI986" s="200"/>
      <c r="BJ986" s="200"/>
      <c r="BK986" s="200"/>
      <c r="BL986" s="200"/>
      <c r="BM986" s="200"/>
    </row>
    <row r="987" spans="1:65" ht="15.75" hidden="1" customHeight="1" x14ac:dyDescent="0.3">
      <c r="A987" s="512"/>
      <c r="B987" s="499"/>
      <c r="C987" s="513"/>
      <c r="D987" s="126"/>
      <c r="E987" s="47"/>
      <c r="F987" s="44"/>
      <c r="G987" s="38"/>
      <c r="H987" s="38"/>
      <c r="I987" s="45"/>
      <c r="J987" s="200"/>
      <c r="K987" s="200"/>
      <c r="L987" s="200"/>
      <c r="M987" s="200"/>
      <c r="N987" s="200"/>
      <c r="O987" s="200"/>
      <c r="P987" s="381"/>
      <c r="Q987" s="420"/>
      <c r="R987" s="177"/>
      <c r="S987" s="200"/>
      <c r="T987" s="200"/>
      <c r="U987" s="200"/>
      <c r="V987" s="200"/>
      <c r="W987" s="200"/>
      <c r="X987" s="200"/>
      <c r="Y987" s="514"/>
      <c r="Z987" s="499"/>
      <c r="AA987" s="513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G987" s="200"/>
      <c r="BH987" s="200"/>
      <c r="BI987" s="200"/>
      <c r="BJ987" s="200"/>
      <c r="BK987" s="200"/>
      <c r="BL987" s="200"/>
      <c r="BM987" s="200"/>
    </row>
    <row r="988" spans="1:65" ht="15.75" hidden="1" customHeight="1" x14ac:dyDescent="0.3">
      <c r="A988" s="512"/>
      <c r="B988" s="499"/>
      <c r="C988" s="513"/>
      <c r="D988" s="54"/>
      <c r="E988" s="49"/>
      <c r="F988" s="50"/>
      <c r="G988" s="51"/>
      <c r="H988" s="51"/>
      <c r="I988" s="52"/>
      <c r="J988" s="201"/>
      <c r="K988" s="201"/>
      <c r="L988" s="201"/>
      <c r="M988" s="201"/>
      <c r="N988" s="201"/>
      <c r="O988" s="201"/>
      <c r="P988" s="380"/>
      <c r="Q988" s="200"/>
      <c r="R988" s="180"/>
      <c r="S988" s="201"/>
      <c r="T988" s="201"/>
      <c r="U988" s="201"/>
      <c r="V988" s="201"/>
      <c r="W988" s="201"/>
      <c r="X988" s="201"/>
      <c r="Y988" s="514"/>
      <c r="Z988" s="499"/>
      <c r="AA988" s="513"/>
      <c r="AB988" s="38"/>
      <c r="AC988" s="38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G988" s="201"/>
      <c r="BH988" s="201"/>
      <c r="BI988" s="201"/>
      <c r="BJ988" s="201"/>
      <c r="BK988" s="201"/>
      <c r="BL988" s="201"/>
      <c r="BM988" s="201"/>
    </row>
    <row r="989" spans="1:65" ht="15.75" hidden="1" customHeight="1" x14ac:dyDescent="0.3">
      <c r="A989" s="465"/>
      <c r="B989" s="467"/>
      <c r="C989" s="467"/>
      <c r="D989" s="54"/>
      <c r="E989" s="49"/>
      <c r="F989" s="50"/>
      <c r="G989" s="51"/>
      <c r="H989" s="51"/>
      <c r="I989" s="213"/>
      <c r="J989" s="178"/>
      <c r="K989" s="179"/>
      <c r="L989" s="179"/>
      <c r="M989" s="179"/>
      <c r="N989" s="179"/>
      <c r="O989" s="179"/>
      <c r="P989" s="180"/>
      <c r="Q989" s="200"/>
      <c r="R989" s="180"/>
      <c r="S989" s="201"/>
      <c r="T989" s="201"/>
      <c r="U989" s="201"/>
      <c r="V989" s="201"/>
      <c r="W989" s="201"/>
      <c r="X989" s="201"/>
      <c r="Y989" s="178"/>
      <c r="Z989" s="179"/>
      <c r="AA989" s="179"/>
      <c r="AB989" s="179"/>
      <c r="AC989" s="179"/>
      <c r="AD989" s="179"/>
      <c r="AE989" s="180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G989" s="178"/>
      <c r="BH989" s="179"/>
      <c r="BI989" s="179"/>
      <c r="BJ989" s="179"/>
      <c r="BK989" s="179"/>
      <c r="BL989" s="179"/>
      <c r="BM989" s="180"/>
    </row>
    <row r="990" spans="1:65" ht="15.75" hidden="1" customHeight="1" x14ac:dyDescent="0.3">
      <c r="A990" s="504"/>
      <c r="B990" s="510"/>
      <c r="C990" s="511"/>
      <c r="D990" s="54"/>
      <c r="E990" s="49">
        <v>150</v>
      </c>
      <c r="F990" s="44"/>
      <c r="G990" s="38"/>
      <c r="H990" s="38"/>
      <c r="I990" s="45"/>
      <c r="J990" s="200"/>
      <c r="K990" s="200"/>
      <c r="L990" s="200"/>
      <c r="M990" s="200"/>
      <c r="N990" s="200"/>
      <c r="O990" s="200"/>
      <c r="P990" s="381"/>
      <c r="Q990" s="200"/>
      <c r="R990" s="180"/>
      <c r="S990" s="201"/>
      <c r="T990" s="201"/>
      <c r="U990" s="206"/>
      <c r="V990" s="206"/>
      <c r="W990" s="201"/>
      <c r="X990" s="201"/>
      <c r="Y990" s="509"/>
      <c r="Z990" s="510"/>
      <c r="AA990" s="511"/>
      <c r="AB990" s="38"/>
      <c r="AC990" s="51"/>
      <c r="AD990" s="89"/>
      <c r="AE990" s="51"/>
      <c r="AF990" s="51"/>
      <c r="AG990" s="89"/>
      <c r="AH990" s="89"/>
      <c r="AI990" s="51"/>
      <c r="AJ990" s="51"/>
      <c r="AK990" s="89"/>
      <c r="AL990" s="89"/>
      <c r="AM990" s="51"/>
      <c r="AN990" s="51"/>
      <c r="AO990" s="51"/>
      <c r="AP990" s="51"/>
      <c r="AQ990" s="38"/>
      <c r="AR990" s="51"/>
      <c r="AS990" s="89"/>
      <c r="AT990" s="51"/>
      <c r="AU990" s="51"/>
      <c r="AV990" s="89"/>
      <c r="AW990" s="89"/>
      <c r="AX990" s="51"/>
      <c r="AY990" s="51"/>
      <c r="AZ990" s="89"/>
      <c r="BA990" s="89"/>
      <c r="BB990" s="51"/>
      <c r="BC990" s="51"/>
      <c r="BD990" s="51"/>
      <c r="BE990" s="51"/>
      <c r="BG990" s="200"/>
      <c r="BH990" s="200"/>
      <c r="BI990" s="200"/>
      <c r="BJ990" s="200"/>
      <c r="BK990" s="200"/>
      <c r="BL990" s="200"/>
      <c r="BM990" s="200"/>
    </row>
    <row r="991" spans="1:65" ht="15.75" hidden="1" customHeight="1" x14ac:dyDescent="0.3">
      <c r="A991" s="512"/>
      <c r="B991" s="499"/>
      <c r="C991" s="513"/>
      <c r="D991" s="54">
        <v>0.2</v>
      </c>
      <c r="E991" s="47">
        <v>0.2</v>
      </c>
      <c r="F991" s="44"/>
      <c r="G991" s="38"/>
      <c r="H991" s="38"/>
      <c r="I991" s="45"/>
      <c r="J991" s="200"/>
      <c r="K991" s="200"/>
      <c r="L991" s="200"/>
      <c r="M991" s="200"/>
      <c r="N991" s="200"/>
      <c r="O991" s="200"/>
      <c r="P991" s="381"/>
      <c r="Q991" s="200"/>
      <c r="R991" s="177"/>
      <c r="S991" s="47"/>
      <c r="T991" s="403">
        <f t="shared" ref="T991:T992" si="191">SUM(R991*S991)/1000</f>
        <v>0</v>
      </c>
      <c r="U991" s="206"/>
      <c r="V991" s="206"/>
      <c r="W991" s="202"/>
      <c r="X991" s="202"/>
      <c r="Y991" s="514"/>
      <c r="Z991" s="499"/>
      <c r="AA991" s="513"/>
      <c r="AB991" s="38"/>
      <c r="AC991" s="38"/>
      <c r="AD991" s="89"/>
      <c r="AE991" s="57"/>
      <c r="AF991" s="57"/>
      <c r="AG991" s="89"/>
      <c r="AH991" s="89"/>
      <c r="AI991" s="57"/>
      <c r="AJ991" s="57"/>
      <c r="AK991" s="89"/>
      <c r="AL991" s="89"/>
      <c r="AM991" s="57"/>
      <c r="AN991" s="57"/>
      <c r="AO991" s="57"/>
      <c r="AP991" s="57"/>
      <c r="AQ991" s="38"/>
      <c r="AR991" s="38"/>
      <c r="AS991" s="89"/>
      <c r="AT991" s="57"/>
      <c r="AU991" s="57"/>
      <c r="AV991" s="89"/>
      <c r="AW991" s="89"/>
      <c r="AX991" s="57"/>
      <c r="AY991" s="57"/>
      <c r="AZ991" s="89"/>
      <c r="BA991" s="89"/>
      <c r="BB991" s="57"/>
      <c r="BC991" s="57"/>
      <c r="BD991" s="57"/>
      <c r="BE991" s="57"/>
      <c r="BG991" s="200"/>
      <c r="BH991" s="200"/>
      <c r="BI991" s="200"/>
      <c r="BJ991" s="200"/>
      <c r="BK991" s="200"/>
      <c r="BL991" s="200"/>
      <c r="BM991" s="200"/>
    </row>
    <row r="992" spans="1:65" ht="15.75" hidden="1" customHeight="1" x14ac:dyDescent="0.3">
      <c r="A992" s="512"/>
      <c r="B992" s="499"/>
      <c r="C992" s="513"/>
      <c r="D992" s="54">
        <v>7</v>
      </c>
      <c r="E992" s="47">
        <v>7</v>
      </c>
      <c r="F992" s="50"/>
      <c r="G992" s="51"/>
      <c r="H992" s="51"/>
      <c r="I992" s="52"/>
      <c r="J992" s="201"/>
      <c r="K992" s="201"/>
      <c r="L992" s="201"/>
      <c r="M992" s="201"/>
      <c r="N992" s="201"/>
      <c r="O992" s="201"/>
      <c r="P992" s="380"/>
      <c r="Q992" s="200"/>
      <c r="R992" s="177"/>
      <c r="S992" s="200"/>
      <c r="T992" s="403">
        <f t="shared" si="191"/>
        <v>0</v>
      </c>
      <c r="U992" s="201"/>
      <c r="V992" s="201"/>
      <c r="W992" s="202"/>
      <c r="X992" s="202"/>
      <c r="Y992" s="514"/>
      <c r="Z992" s="499"/>
      <c r="AA992" s="513"/>
      <c r="AB992" s="38"/>
      <c r="AC992" s="38"/>
      <c r="AD992" s="51"/>
      <c r="AE992" s="57"/>
      <c r="AF992" s="57"/>
      <c r="AG992" s="51"/>
      <c r="AH992" s="51"/>
      <c r="AI992" s="57"/>
      <c r="AJ992" s="57"/>
      <c r="AK992" s="51"/>
      <c r="AL992" s="51"/>
      <c r="AM992" s="57"/>
      <c r="AN992" s="57"/>
      <c r="AO992" s="57"/>
      <c r="AP992" s="57"/>
      <c r="AQ992" s="38"/>
      <c r="AR992" s="38"/>
      <c r="AS992" s="51"/>
      <c r="AT992" s="57"/>
      <c r="AU992" s="57"/>
      <c r="AV992" s="51"/>
      <c r="AW992" s="51"/>
      <c r="AX992" s="57"/>
      <c r="AY992" s="57"/>
      <c r="AZ992" s="51"/>
      <c r="BA992" s="51"/>
      <c r="BB992" s="57"/>
      <c r="BC992" s="57"/>
      <c r="BD992" s="57"/>
      <c r="BE992" s="57"/>
      <c r="BG992" s="201"/>
      <c r="BH992" s="201"/>
      <c r="BI992" s="201"/>
      <c r="BJ992" s="201"/>
      <c r="BK992" s="201"/>
      <c r="BL992" s="201"/>
      <c r="BM992" s="201"/>
    </row>
    <row r="993" spans="1:65" ht="15.75" hidden="1" customHeight="1" x14ac:dyDescent="0.3">
      <c r="A993" s="512"/>
      <c r="B993" s="499"/>
      <c r="C993" s="513"/>
      <c r="D993" s="54"/>
      <c r="E993" s="47"/>
      <c r="F993" s="50">
        <v>0.04</v>
      </c>
      <c r="G993" s="51">
        <v>0.01</v>
      </c>
      <c r="H993" s="51">
        <v>6.99</v>
      </c>
      <c r="I993" s="213">
        <v>28</v>
      </c>
      <c r="J993" s="178"/>
      <c r="K993" s="179"/>
      <c r="L993" s="179"/>
      <c r="M993" s="179">
        <v>8</v>
      </c>
      <c r="N993" s="179">
        <v>1.6</v>
      </c>
      <c r="O993" s="179">
        <v>0.9</v>
      </c>
      <c r="P993" s="180">
        <v>0.19</v>
      </c>
      <c r="Q993" s="200"/>
      <c r="R993" s="177"/>
      <c r="S993" s="47"/>
      <c r="T993" s="401">
        <f>SUM(T991:T992)</f>
        <v>0</v>
      </c>
      <c r="U993" s="201"/>
      <c r="V993" s="201"/>
      <c r="W993" s="201"/>
      <c r="X993" s="201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G993" s="178"/>
      <c r="BH993" s="179"/>
      <c r="BI993" s="179"/>
      <c r="BJ993" s="179"/>
      <c r="BK993" s="179"/>
      <c r="BL993" s="179"/>
      <c r="BM993" s="180"/>
    </row>
    <row r="994" spans="1:65" ht="15.75" customHeight="1" x14ac:dyDescent="0.25">
      <c r="A994" s="517" t="s">
        <v>352</v>
      </c>
      <c r="B994" s="517"/>
      <c r="C994" s="517"/>
      <c r="D994" s="61"/>
      <c r="E994" s="166">
        <f>SUM(E957+E966)</f>
        <v>330</v>
      </c>
      <c r="F994" s="117">
        <f>SUM(F960:F969)</f>
        <v>11.05</v>
      </c>
      <c r="G994" s="117">
        <f t="shared" ref="G994:P994" si="192">SUM(G960:G969)</f>
        <v>12.8</v>
      </c>
      <c r="H994" s="117">
        <f t="shared" si="192"/>
        <v>72.28</v>
      </c>
      <c r="I994" s="117">
        <f t="shared" si="192"/>
        <v>445.12</v>
      </c>
      <c r="J994" s="117">
        <f t="shared" si="192"/>
        <v>0.13</v>
      </c>
      <c r="K994" s="117">
        <f t="shared" si="192"/>
        <v>1.0900000000000001</v>
      </c>
      <c r="L994" s="117">
        <f t="shared" si="192"/>
        <v>32.24</v>
      </c>
      <c r="M994" s="117">
        <f t="shared" si="192"/>
        <v>34.32</v>
      </c>
      <c r="N994" s="117">
        <f t="shared" si="192"/>
        <v>56.78</v>
      </c>
      <c r="O994" s="117">
        <f t="shared" si="192"/>
        <v>19.46</v>
      </c>
      <c r="P994" s="117">
        <f t="shared" si="192"/>
        <v>2.0099999999999998</v>
      </c>
      <c r="Q994" s="418"/>
      <c r="R994" s="166">
        <f>SUM(R957+R966)</f>
        <v>330</v>
      </c>
      <c r="S994" s="117">
        <f t="shared" ref="S994:BK994" si="193">SUM(S960:S969)</f>
        <v>11.05</v>
      </c>
      <c r="T994" s="117">
        <f t="shared" si="193"/>
        <v>12.8</v>
      </c>
      <c r="U994" s="117">
        <f t="shared" si="193"/>
        <v>72.28</v>
      </c>
      <c r="V994" s="117">
        <f t="shared" si="193"/>
        <v>445.12</v>
      </c>
      <c r="W994" s="117">
        <f t="shared" si="193"/>
        <v>0.05</v>
      </c>
      <c r="X994" s="117">
        <f t="shared" si="193"/>
        <v>7.0000000000000007E-2</v>
      </c>
      <c r="Y994" s="117">
        <f t="shared" si="193"/>
        <v>0</v>
      </c>
      <c r="Z994" s="117">
        <f t="shared" si="193"/>
        <v>7.2</v>
      </c>
      <c r="AA994" s="117">
        <f t="shared" si="193"/>
        <v>7.2</v>
      </c>
      <c r="AB994" s="117">
        <f t="shared" si="193"/>
        <v>0</v>
      </c>
      <c r="AC994" s="117">
        <f t="shared" si="193"/>
        <v>0</v>
      </c>
      <c r="AD994" s="117">
        <f t="shared" si="193"/>
        <v>0</v>
      </c>
      <c r="AE994" s="117">
        <f t="shared" si="193"/>
        <v>0</v>
      </c>
      <c r="AF994" s="117">
        <f t="shared" si="193"/>
        <v>0</v>
      </c>
      <c r="AG994" s="117">
        <f t="shared" si="193"/>
        <v>0</v>
      </c>
      <c r="AH994" s="117">
        <f t="shared" si="193"/>
        <v>0</v>
      </c>
      <c r="AI994" s="117">
        <f t="shared" si="193"/>
        <v>0</v>
      </c>
      <c r="AJ994" s="117">
        <f t="shared" si="193"/>
        <v>0</v>
      </c>
      <c r="AK994" s="117">
        <f t="shared" si="193"/>
        <v>0</v>
      </c>
      <c r="AL994" s="117">
        <f t="shared" si="193"/>
        <v>0</v>
      </c>
      <c r="AM994" s="117">
        <f t="shared" si="193"/>
        <v>0</v>
      </c>
      <c r="AN994" s="117">
        <f t="shared" si="193"/>
        <v>0</v>
      </c>
      <c r="AO994" s="117">
        <f t="shared" si="193"/>
        <v>10.3</v>
      </c>
      <c r="AP994" s="117">
        <f t="shared" si="193"/>
        <v>10.3</v>
      </c>
      <c r="AQ994" s="117">
        <f t="shared" si="193"/>
        <v>0</v>
      </c>
      <c r="AR994" s="117">
        <f t="shared" si="193"/>
        <v>0</v>
      </c>
      <c r="AS994" s="117">
        <f t="shared" si="193"/>
        <v>0</v>
      </c>
      <c r="AT994" s="117">
        <f t="shared" si="193"/>
        <v>0</v>
      </c>
      <c r="AU994" s="117">
        <f t="shared" si="193"/>
        <v>0</v>
      </c>
      <c r="AV994" s="117">
        <f t="shared" si="193"/>
        <v>0</v>
      </c>
      <c r="AW994" s="117">
        <f t="shared" si="193"/>
        <v>0</v>
      </c>
      <c r="AX994" s="117">
        <f t="shared" si="193"/>
        <v>0</v>
      </c>
      <c r="AY994" s="117">
        <f t="shared" si="193"/>
        <v>0</v>
      </c>
      <c r="AZ994" s="117">
        <f t="shared" si="193"/>
        <v>0</v>
      </c>
      <c r="BA994" s="117">
        <f t="shared" si="193"/>
        <v>0</v>
      </c>
      <c r="BB994" s="117">
        <f t="shared" si="193"/>
        <v>0</v>
      </c>
      <c r="BC994" s="117">
        <f t="shared" si="193"/>
        <v>0</v>
      </c>
      <c r="BD994" s="117">
        <f t="shared" si="193"/>
        <v>0</v>
      </c>
      <c r="BE994" s="117">
        <f t="shared" si="193"/>
        <v>0.08</v>
      </c>
      <c r="BF994" s="117">
        <f t="shared" si="193"/>
        <v>1.02</v>
      </c>
      <c r="BG994" s="117">
        <f t="shared" si="193"/>
        <v>32.24</v>
      </c>
      <c r="BH994" s="117">
        <f t="shared" si="193"/>
        <v>34.32</v>
      </c>
      <c r="BI994" s="117">
        <f t="shared" si="193"/>
        <v>56.78</v>
      </c>
      <c r="BJ994" s="117">
        <f t="shared" si="193"/>
        <v>19.46</v>
      </c>
      <c r="BK994" s="117">
        <f t="shared" si="193"/>
        <v>2.0099999999999998</v>
      </c>
      <c r="BL994" s="117">
        <f>SUM(BL965:BL993)</f>
        <v>1.3</v>
      </c>
      <c r="BM994" s="117">
        <f>SUM(BM965:BM993)</f>
        <v>0.28000000000000003</v>
      </c>
    </row>
    <row r="995" spans="1:65" ht="15.75" customHeight="1" x14ac:dyDescent="0.25">
      <c r="A995" s="541" t="s">
        <v>189</v>
      </c>
      <c r="B995" s="541"/>
      <c r="C995" s="541"/>
      <c r="D995" s="79"/>
      <c r="E995" s="78">
        <f t="shared" ref="E995:P995" si="194">SUM(E891+E927+E954+E994)</f>
        <v>1525</v>
      </c>
      <c r="F995" s="78">
        <f t="shared" si="194"/>
        <v>44.31</v>
      </c>
      <c r="G995" s="78">
        <f t="shared" si="194"/>
        <v>36.86</v>
      </c>
      <c r="H995" s="78">
        <f t="shared" si="194"/>
        <v>243.66000000000003</v>
      </c>
      <c r="I995" s="78">
        <f t="shared" si="194"/>
        <v>1510</v>
      </c>
      <c r="J995" s="78">
        <f t="shared" si="194"/>
        <v>1.0099999999999998</v>
      </c>
      <c r="K995" s="78">
        <f t="shared" si="194"/>
        <v>48.620000000000012</v>
      </c>
      <c r="L995" s="78">
        <f t="shared" si="194"/>
        <v>113.14000000000001</v>
      </c>
      <c r="M995" s="78">
        <f t="shared" si="194"/>
        <v>391.15</v>
      </c>
      <c r="N995" s="78">
        <f t="shared" si="194"/>
        <v>676.28</v>
      </c>
      <c r="O995" s="78">
        <f t="shared" si="194"/>
        <v>249.84000000000003</v>
      </c>
      <c r="P995" s="78">
        <f t="shared" si="194"/>
        <v>13.62</v>
      </c>
      <c r="Q995" s="188"/>
      <c r="R995" s="78">
        <f t="shared" ref="R995:BK995" si="195">SUM(R891+R927+R954+R994)</f>
        <v>1848</v>
      </c>
      <c r="S995" s="78">
        <f t="shared" si="195"/>
        <v>52.149999999999991</v>
      </c>
      <c r="T995" s="78">
        <f t="shared" si="195"/>
        <v>45.03</v>
      </c>
      <c r="U995" s="78">
        <f t="shared" si="195"/>
        <v>281.13</v>
      </c>
      <c r="V995" s="78">
        <f t="shared" si="195"/>
        <v>1806.46</v>
      </c>
      <c r="W995" s="78">
        <f t="shared" si="195"/>
        <v>0.53</v>
      </c>
      <c r="X995" s="78">
        <f t="shared" si="195"/>
        <v>9.0000000000000011E-2</v>
      </c>
      <c r="Y995" s="78">
        <f t="shared" si="195"/>
        <v>17</v>
      </c>
      <c r="Z995" s="78">
        <f t="shared" si="195"/>
        <v>582.6</v>
      </c>
      <c r="AA995" s="78">
        <f t="shared" si="195"/>
        <v>695.30000000000007</v>
      </c>
      <c r="AB995" s="78">
        <f t="shared" si="195"/>
        <v>259.60000000000002</v>
      </c>
      <c r="AC995" s="78">
        <f t="shared" si="195"/>
        <v>747.2</v>
      </c>
      <c r="AD995" s="78">
        <f t="shared" si="195"/>
        <v>100.8</v>
      </c>
      <c r="AE995" s="78">
        <f t="shared" si="195"/>
        <v>85.45</v>
      </c>
      <c r="AF995" s="78">
        <f t="shared" si="195"/>
        <v>300.39999999999998</v>
      </c>
      <c r="AG995" s="78">
        <f t="shared" si="195"/>
        <v>6.4</v>
      </c>
      <c r="AH995" s="78">
        <f t="shared" si="195"/>
        <v>42</v>
      </c>
      <c r="AI995" s="78">
        <f t="shared" si="195"/>
        <v>977.2</v>
      </c>
      <c r="AJ995" s="78">
        <f t="shared" si="195"/>
        <v>2.78</v>
      </c>
      <c r="AK995" s="78">
        <f t="shared" si="195"/>
        <v>0.32600000000000001</v>
      </c>
      <c r="AL995" s="78">
        <f t="shared" si="195"/>
        <v>0.2235</v>
      </c>
      <c r="AM995" s="78">
        <f t="shared" si="195"/>
        <v>3.9580000000000002</v>
      </c>
      <c r="AN995" s="78">
        <f t="shared" si="195"/>
        <v>28.52</v>
      </c>
      <c r="AO995" s="78">
        <f t="shared" si="195"/>
        <v>695.3</v>
      </c>
      <c r="AP995" s="78">
        <f t="shared" si="195"/>
        <v>803.3</v>
      </c>
      <c r="AQ995" s="78">
        <f t="shared" si="195"/>
        <v>209.3</v>
      </c>
      <c r="AR995" s="78">
        <f t="shared" si="195"/>
        <v>877.90000000000009</v>
      </c>
      <c r="AS995" s="78">
        <f t="shared" si="195"/>
        <v>93.8</v>
      </c>
      <c r="AT995" s="78">
        <f t="shared" si="195"/>
        <v>76.900000000000006</v>
      </c>
      <c r="AU995" s="78">
        <f t="shared" si="195"/>
        <v>299</v>
      </c>
      <c r="AV995" s="78">
        <f t="shared" si="195"/>
        <v>5.71</v>
      </c>
      <c r="AW995" s="78">
        <f t="shared" si="195"/>
        <v>49</v>
      </c>
      <c r="AX995" s="78">
        <f t="shared" si="195"/>
        <v>77</v>
      </c>
      <c r="AY995" s="78">
        <f t="shared" si="195"/>
        <v>1.5099999999999998</v>
      </c>
      <c r="AZ995" s="78">
        <f t="shared" si="195"/>
        <v>0.22000000000000003</v>
      </c>
      <c r="BA995" s="78">
        <f t="shared" si="195"/>
        <v>0.21</v>
      </c>
      <c r="BB995" s="78">
        <f t="shared" si="195"/>
        <v>4.1399999999999997</v>
      </c>
      <c r="BC995" s="78">
        <f t="shared" si="195"/>
        <v>30.03</v>
      </c>
      <c r="BD995" s="78">
        <f t="shared" si="195"/>
        <v>0</v>
      </c>
      <c r="BE995" s="78">
        <f t="shared" si="195"/>
        <v>1.119</v>
      </c>
      <c r="BF995" s="78">
        <f t="shared" si="195"/>
        <v>57.710000000000008</v>
      </c>
      <c r="BG995" s="78">
        <f t="shared" si="195"/>
        <v>130.04</v>
      </c>
      <c r="BH995" s="78">
        <f t="shared" si="195"/>
        <v>456.4</v>
      </c>
      <c r="BI995" s="78">
        <f t="shared" si="195"/>
        <v>764.56999999999994</v>
      </c>
      <c r="BJ995" s="78">
        <f t="shared" si="195"/>
        <v>279.40999999999997</v>
      </c>
      <c r="BK995" s="78">
        <f t="shared" si="195"/>
        <v>15.79</v>
      </c>
    </row>
    <row r="996" spans="1:65" ht="15.75" customHeight="1" x14ac:dyDescent="0.25">
      <c r="A996" s="542" t="s">
        <v>49</v>
      </c>
      <c r="B996" s="542"/>
      <c r="C996" s="542"/>
      <c r="D996" s="54"/>
      <c r="E996" s="47"/>
      <c r="F996" s="44"/>
      <c r="G996" s="38"/>
      <c r="H996" s="38"/>
      <c r="I996" s="45"/>
      <c r="J996" s="200"/>
      <c r="K996" s="200"/>
      <c r="L996" s="200"/>
      <c r="M996" s="200"/>
      <c r="N996" s="200"/>
      <c r="O996" s="200"/>
      <c r="P996" s="200"/>
      <c r="Q996" s="44"/>
      <c r="R996" s="47"/>
      <c r="S996" s="50"/>
      <c r="T996" s="51"/>
      <c r="U996" s="38"/>
      <c r="V996" s="47"/>
      <c r="W996" s="513" t="s">
        <v>31</v>
      </c>
      <c r="X996" s="513"/>
      <c r="Y996" s="513"/>
      <c r="Z996" s="38">
        <v>4</v>
      </c>
      <c r="AA996" s="38">
        <v>4</v>
      </c>
      <c r="AB996" s="38"/>
      <c r="AC996" s="57"/>
      <c r="AD996" s="57"/>
      <c r="AE996" s="38"/>
      <c r="AF996" s="38"/>
      <c r="AG996" s="57"/>
      <c r="AH996" s="57"/>
      <c r="AI996" s="38"/>
      <c r="AJ996" s="38"/>
      <c r="AK996" s="57"/>
      <c r="AL996" s="57"/>
      <c r="AM996" s="57"/>
      <c r="AN996" s="57"/>
      <c r="AO996" s="38">
        <v>4</v>
      </c>
      <c r="AP996" s="38">
        <v>4</v>
      </c>
      <c r="AQ996" s="38"/>
      <c r="AR996" s="57"/>
      <c r="AS996" s="57"/>
      <c r="AT996" s="38"/>
      <c r="AU996" s="38"/>
      <c r="AV996" s="57"/>
      <c r="AW996" s="57"/>
      <c r="AX996" s="38"/>
      <c r="AY996" s="38"/>
      <c r="AZ996" s="57"/>
      <c r="BA996" s="57"/>
      <c r="BB996" s="57"/>
      <c r="BC996" s="57"/>
      <c r="BE996" s="200"/>
      <c r="BF996" s="200"/>
      <c r="BG996" s="200"/>
      <c r="BH996" s="200"/>
      <c r="BI996" s="200"/>
      <c r="BJ996" s="200"/>
      <c r="BK996" s="200"/>
    </row>
    <row r="997" spans="1:65" ht="15.75" customHeight="1" x14ac:dyDescent="0.25">
      <c r="A997" s="504" t="s">
        <v>13</v>
      </c>
      <c r="B997" s="504"/>
      <c r="C997" s="504"/>
      <c r="D997" s="54"/>
      <c r="E997" s="49"/>
      <c r="F997" s="44"/>
      <c r="G997" s="38"/>
      <c r="H997" s="38"/>
      <c r="I997" s="45"/>
      <c r="J997" s="200"/>
      <c r="K997" s="200"/>
      <c r="L997" s="200"/>
      <c r="M997" s="200"/>
      <c r="N997" s="200"/>
      <c r="O997" s="200"/>
      <c r="P997" s="200"/>
      <c r="Q997" s="44"/>
      <c r="R997" s="47"/>
      <c r="S997" s="44"/>
      <c r="T997" s="38"/>
      <c r="U997" s="38"/>
      <c r="V997" s="47"/>
      <c r="W997" s="453"/>
      <c r="X997" s="453"/>
      <c r="Y997" s="448"/>
      <c r="Z997" s="38"/>
      <c r="AA997" s="38"/>
      <c r="AB997" s="38"/>
      <c r="AC997" s="57"/>
      <c r="AD997" s="57"/>
      <c r="AE997" s="38"/>
      <c r="AF997" s="38"/>
      <c r="AG997" s="57"/>
      <c r="AH997" s="57"/>
      <c r="AI997" s="38"/>
      <c r="AJ997" s="38"/>
      <c r="AK997" s="57"/>
      <c r="AL997" s="57"/>
      <c r="AM997" s="57"/>
      <c r="AN997" s="57"/>
      <c r="AO997" s="38"/>
      <c r="AP997" s="38"/>
      <c r="AQ997" s="38"/>
      <c r="AR997" s="57"/>
      <c r="AS997" s="57"/>
      <c r="AT997" s="38"/>
      <c r="AU997" s="38"/>
      <c r="AV997" s="57"/>
      <c r="AW997" s="57"/>
      <c r="AX997" s="38"/>
      <c r="AY997" s="38"/>
      <c r="AZ997" s="57"/>
      <c r="BA997" s="57"/>
      <c r="BB997" s="57"/>
      <c r="BC997" s="57"/>
      <c r="BE997" s="200"/>
      <c r="BF997" s="200"/>
      <c r="BG997" s="200"/>
      <c r="BH997" s="200"/>
      <c r="BI997" s="200"/>
      <c r="BJ997" s="200"/>
      <c r="BK997" s="200"/>
    </row>
    <row r="998" spans="1:65" ht="15.75" customHeight="1" x14ac:dyDescent="0.25">
      <c r="A998" s="504" t="s">
        <v>309</v>
      </c>
      <c r="B998" s="504"/>
      <c r="C998" s="504"/>
      <c r="D998" s="54"/>
      <c r="E998" s="97"/>
      <c r="F998" s="44"/>
      <c r="G998" s="38"/>
      <c r="H998" s="38"/>
      <c r="I998" s="270"/>
      <c r="J998" s="175"/>
      <c r="K998" s="176"/>
      <c r="L998" s="176"/>
      <c r="M998" s="176"/>
      <c r="N998" s="176"/>
      <c r="O998" s="176"/>
      <c r="P998" s="177"/>
      <c r="Q998" s="54"/>
      <c r="R998" s="97"/>
      <c r="S998" s="44"/>
      <c r="T998" s="38"/>
      <c r="U998" s="38"/>
      <c r="V998" s="47"/>
      <c r="W998" s="511" t="s">
        <v>81</v>
      </c>
      <c r="X998" s="511"/>
      <c r="Y998" s="511"/>
      <c r="Z998" s="38"/>
      <c r="AA998" s="71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71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E998" s="175"/>
      <c r="BF998" s="176"/>
      <c r="BG998" s="176"/>
      <c r="BH998" s="176"/>
      <c r="BI998" s="176"/>
      <c r="BJ998" s="176"/>
      <c r="BK998" s="177"/>
    </row>
    <row r="999" spans="1:65" ht="15.75" customHeight="1" x14ac:dyDescent="0.25">
      <c r="A999" s="504" t="s">
        <v>150</v>
      </c>
      <c r="B999" s="504"/>
      <c r="C999" s="504"/>
      <c r="D999" s="54"/>
      <c r="E999" s="49">
        <v>150</v>
      </c>
      <c r="F999" s="44"/>
      <c r="G999" s="38"/>
      <c r="H999" s="38"/>
      <c r="I999" s="270"/>
      <c r="J999" s="175"/>
      <c r="K999" s="176"/>
      <c r="L999" s="176"/>
      <c r="M999" s="176"/>
      <c r="N999" s="176"/>
      <c r="O999" s="176"/>
      <c r="P999" s="177"/>
      <c r="Q999" s="54"/>
      <c r="R999" s="49">
        <v>200</v>
      </c>
      <c r="S999" s="44"/>
      <c r="T999" s="38"/>
      <c r="U999" s="38"/>
      <c r="V999" s="47"/>
      <c r="W999" s="511" t="s">
        <v>150</v>
      </c>
      <c r="X999" s="511"/>
      <c r="Y999" s="511"/>
      <c r="Z999" s="38"/>
      <c r="AA999" s="51">
        <v>150</v>
      </c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51">
        <v>200</v>
      </c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E999" s="175"/>
      <c r="BF999" s="176"/>
      <c r="BG999" s="176"/>
      <c r="BH999" s="176"/>
      <c r="BI999" s="176"/>
      <c r="BJ999" s="176"/>
      <c r="BK999" s="177"/>
    </row>
    <row r="1000" spans="1:65" ht="15.75" customHeight="1" x14ac:dyDescent="0.25">
      <c r="A1000" s="512" t="s">
        <v>25</v>
      </c>
      <c r="B1000" s="512"/>
      <c r="C1000" s="512"/>
      <c r="D1000" s="54">
        <v>105</v>
      </c>
      <c r="E1000" s="47">
        <v>105</v>
      </c>
      <c r="F1000" s="44"/>
      <c r="G1000" s="38"/>
      <c r="H1000" s="38"/>
      <c r="I1000" s="270"/>
      <c r="J1000" s="175"/>
      <c r="K1000" s="176"/>
      <c r="L1000" s="176"/>
      <c r="M1000" s="176"/>
      <c r="N1000" s="176"/>
      <c r="O1000" s="176"/>
      <c r="P1000" s="177"/>
      <c r="Q1000" s="54">
        <v>140</v>
      </c>
      <c r="R1000" s="47">
        <v>140</v>
      </c>
      <c r="S1000" s="44"/>
      <c r="T1000" s="38"/>
      <c r="U1000" s="38"/>
      <c r="V1000" s="47"/>
      <c r="W1000" s="513" t="s">
        <v>25</v>
      </c>
      <c r="X1000" s="513"/>
      <c r="Y1000" s="513"/>
      <c r="Z1000" s="38">
        <v>105</v>
      </c>
      <c r="AA1000" s="38">
        <v>105</v>
      </c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>
        <v>140</v>
      </c>
      <c r="AP1000" s="38">
        <v>140</v>
      </c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E1000" s="175"/>
      <c r="BF1000" s="176"/>
      <c r="BG1000" s="176"/>
      <c r="BH1000" s="176"/>
      <c r="BI1000" s="176"/>
      <c r="BJ1000" s="176"/>
      <c r="BK1000" s="177"/>
    </row>
    <row r="1001" spans="1:65" ht="15.75" customHeight="1" x14ac:dyDescent="0.25">
      <c r="A1001" s="512" t="s">
        <v>310</v>
      </c>
      <c r="B1001" s="512"/>
      <c r="C1001" s="512"/>
      <c r="D1001" s="54">
        <v>12</v>
      </c>
      <c r="E1001" s="47">
        <v>12</v>
      </c>
      <c r="F1001" s="44"/>
      <c r="G1001" s="38"/>
      <c r="H1001" s="38"/>
      <c r="I1001" s="270"/>
      <c r="J1001" s="175"/>
      <c r="K1001" s="176"/>
      <c r="L1001" s="176"/>
      <c r="M1001" s="176"/>
      <c r="N1001" s="176"/>
      <c r="O1001" s="176"/>
      <c r="P1001" s="177"/>
      <c r="Q1001" s="54">
        <v>16</v>
      </c>
      <c r="R1001" s="47">
        <v>16</v>
      </c>
      <c r="S1001" s="44"/>
      <c r="T1001" s="38"/>
      <c r="U1001" s="38"/>
      <c r="V1001" s="47"/>
      <c r="W1001" s="513" t="s">
        <v>73</v>
      </c>
      <c r="X1001" s="513"/>
      <c r="Y1001" s="513"/>
      <c r="Z1001" s="38">
        <v>12</v>
      </c>
      <c r="AA1001" s="38">
        <v>12</v>
      </c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>
        <v>16</v>
      </c>
      <c r="AP1001" s="38">
        <v>16</v>
      </c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E1001" s="175"/>
      <c r="BF1001" s="176"/>
      <c r="BG1001" s="176"/>
      <c r="BH1001" s="176"/>
      <c r="BI1001" s="176"/>
      <c r="BJ1001" s="176"/>
      <c r="BK1001" s="177"/>
    </row>
    <row r="1002" spans="1:65" ht="15.75" customHeight="1" x14ac:dyDescent="0.25">
      <c r="A1002" s="512" t="s">
        <v>12</v>
      </c>
      <c r="B1002" s="512"/>
      <c r="C1002" s="512"/>
      <c r="D1002" s="54">
        <v>1.5</v>
      </c>
      <c r="E1002" s="47">
        <v>1.5</v>
      </c>
      <c r="F1002" s="44"/>
      <c r="G1002" s="38"/>
      <c r="H1002" s="38"/>
      <c r="I1002" s="270"/>
      <c r="J1002" s="175"/>
      <c r="K1002" s="176"/>
      <c r="L1002" s="176"/>
      <c r="M1002" s="176"/>
      <c r="N1002" s="176"/>
      <c r="O1002" s="176"/>
      <c r="P1002" s="177"/>
      <c r="Q1002" s="54">
        <v>2</v>
      </c>
      <c r="R1002" s="47">
        <v>2</v>
      </c>
      <c r="S1002" s="44"/>
      <c r="T1002" s="38"/>
      <c r="U1002" s="38"/>
      <c r="V1002" s="47"/>
      <c r="W1002" s="513" t="s">
        <v>12</v>
      </c>
      <c r="X1002" s="513"/>
      <c r="Y1002" s="513"/>
      <c r="Z1002" s="38">
        <v>1.5</v>
      </c>
      <c r="AA1002" s="38">
        <v>1.5</v>
      </c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>
        <v>2</v>
      </c>
      <c r="AP1002" s="38">
        <v>2</v>
      </c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E1002" s="175"/>
      <c r="BF1002" s="176"/>
      <c r="BG1002" s="176"/>
      <c r="BH1002" s="176"/>
      <c r="BI1002" s="176"/>
      <c r="BJ1002" s="176"/>
      <c r="BK1002" s="177"/>
    </row>
    <row r="1003" spans="1:65" ht="15.75" customHeight="1" x14ac:dyDescent="0.25">
      <c r="A1003" s="512" t="s">
        <v>6</v>
      </c>
      <c r="B1003" s="512"/>
      <c r="C1003" s="512"/>
      <c r="D1003" s="54">
        <v>1.2</v>
      </c>
      <c r="E1003" s="47">
        <v>1.2</v>
      </c>
      <c r="F1003" s="44"/>
      <c r="G1003" s="38"/>
      <c r="H1003" s="38"/>
      <c r="I1003" s="270"/>
      <c r="J1003" s="175"/>
      <c r="K1003" s="176"/>
      <c r="L1003" s="176"/>
      <c r="M1003" s="176"/>
      <c r="N1003" s="176"/>
      <c r="O1003" s="176"/>
      <c r="P1003" s="177"/>
      <c r="Q1003" s="54">
        <v>1.6</v>
      </c>
      <c r="R1003" s="47">
        <v>1.6</v>
      </c>
      <c r="S1003" s="44"/>
      <c r="T1003" s="38"/>
      <c r="U1003" s="38"/>
      <c r="V1003" s="47"/>
      <c r="W1003" s="513" t="s">
        <v>6</v>
      </c>
      <c r="X1003" s="513"/>
      <c r="Y1003" s="513"/>
      <c r="Z1003" s="38">
        <v>1.2</v>
      </c>
      <c r="AA1003" s="38">
        <v>1.2</v>
      </c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>
        <v>1.6</v>
      </c>
      <c r="AP1003" s="38">
        <v>1.6</v>
      </c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E1003" s="175"/>
      <c r="BF1003" s="176"/>
      <c r="BG1003" s="176"/>
      <c r="BH1003" s="176"/>
      <c r="BI1003" s="176"/>
      <c r="BJ1003" s="176"/>
      <c r="BK1003" s="177"/>
    </row>
    <row r="1004" spans="1:65" ht="15.75" customHeight="1" x14ac:dyDescent="0.25">
      <c r="A1004" s="604" t="s">
        <v>61</v>
      </c>
      <c r="B1004" s="604"/>
      <c r="C1004" s="604"/>
      <c r="D1004" s="86">
        <v>45</v>
      </c>
      <c r="E1004" s="87">
        <v>45</v>
      </c>
      <c r="F1004" s="88"/>
      <c r="G1004" s="89"/>
      <c r="H1004" s="89"/>
      <c r="I1004" s="294"/>
      <c r="J1004" s="295"/>
      <c r="K1004" s="296"/>
      <c r="L1004" s="296"/>
      <c r="M1004" s="296"/>
      <c r="N1004" s="296"/>
      <c r="O1004" s="296"/>
      <c r="P1004" s="297"/>
      <c r="Q1004" s="86">
        <v>75</v>
      </c>
      <c r="R1004" s="87">
        <v>75</v>
      </c>
      <c r="S1004" s="88"/>
      <c r="T1004" s="89"/>
      <c r="U1004" s="89"/>
      <c r="V1004" s="87"/>
      <c r="W1004" s="529" t="s">
        <v>61</v>
      </c>
      <c r="X1004" s="529"/>
      <c r="Y1004" s="529"/>
      <c r="Z1004" s="89">
        <v>45</v>
      </c>
      <c r="AA1004" s="89">
        <v>45</v>
      </c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>
        <v>75</v>
      </c>
      <c r="AP1004" s="89">
        <v>75</v>
      </c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  <c r="BB1004" s="89"/>
      <c r="BC1004" s="89"/>
      <c r="BE1004" s="295"/>
      <c r="BF1004" s="296"/>
      <c r="BG1004" s="296"/>
      <c r="BH1004" s="296"/>
      <c r="BI1004" s="296"/>
      <c r="BJ1004" s="296"/>
      <c r="BK1004" s="297"/>
    </row>
    <row r="1005" spans="1:65" ht="15.75" customHeight="1" x14ac:dyDescent="0.25">
      <c r="A1005" s="504"/>
      <c r="B1005" s="504"/>
      <c r="C1005" s="504"/>
      <c r="D1005" s="54"/>
      <c r="E1005" s="47"/>
      <c r="F1005" s="56">
        <v>4.34</v>
      </c>
      <c r="G1005" s="57">
        <v>4.0999999999999996</v>
      </c>
      <c r="H1005" s="57">
        <v>13.92</v>
      </c>
      <c r="I1005" s="279">
        <v>110.1</v>
      </c>
      <c r="J1005" s="280">
        <v>7.0000000000000007E-2</v>
      </c>
      <c r="K1005" s="281">
        <v>0.69</v>
      </c>
      <c r="L1005" s="281">
        <v>22.95</v>
      </c>
      <c r="M1005" s="281">
        <v>121.26</v>
      </c>
      <c r="N1005" s="281">
        <v>116</v>
      </c>
      <c r="O1005" s="281">
        <v>21.68</v>
      </c>
      <c r="P1005" s="56">
        <v>0.42</v>
      </c>
      <c r="Q1005" s="54"/>
      <c r="R1005" s="47"/>
      <c r="S1005" s="56">
        <v>5.79</v>
      </c>
      <c r="T1005" s="57">
        <v>5.47</v>
      </c>
      <c r="U1005" s="58">
        <v>18.57</v>
      </c>
      <c r="V1005" s="59">
        <v>146.80000000000001</v>
      </c>
      <c r="W1005" s="511"/>
      <c r="X1005" s="511"/>
      <c r="Y1005" s="511"/>
      <c r="Z1005" s="38"/>
      <c r="AA1005" s="38"/>
      <c r="AB1005" s="57">
        <v>88.77</v>
      </c>
      <c r="AC1005" s="57">
        <v>178.95</v>
      </c>
      <c r="AD1005" s="57">
        <v>121.44</v>
      </c>
      <c r="AE1005" s="57">
        <v>22.2</v>
      </c>
      <c r="AF1005" s="57">
        <v>116.83</v>
      </c>
      <c r="AG1005" s="57">
        <v>0.4</v>
      </c>
      <c r="AH1005" s="57">
        <v>22.95</v>
      </c>
      <c r="AI1005" s="57">
        <v>16.2</v>
      </c>
      <c r="AJ1005" s="57">
        <v>5.1000000000000004E-2</v>
      </c>
      <c r="AK1005" s="57">
        <v>8.4000000000000005E-2</v>
      </c>
      <c r="AL1005" s="57">
        <v>0.14000000000000001</v>
      </c>
      <c r="AM1005" s="57">
        <v>0.26</v>
      </c>
      <c r="AN1005" s="57">
        <v>0.68</v>
      </c>
      <c r="AO1005" s="38"/>
      <c r="AP1005" s="38"/>
      <c r="AQ1005" s="57">
        <v>118.2</v>
      </c>
      <c r="AR1005" s="57">
        <v>238.6</v>
      </c>
      <c r="AS1005" s="57">
        <v>161.80000000000001</v>
      </c>
      <c r="AT1005" s="57">
        <v>29.6</v>
      </c>
      <c r="AU1005" s="57">
        <v>155.78</v>
      </c>
      <c r="AV1005" s="57">
        <v>0.53</v>
      </c>
      <c r="AW1005" s="57">
        <v>30.6</v>
      </c>
      <c r="AX1005" s="57">
        <v>21.6</v>
      </c>
      <c r="AY1005" s="57">
        <v>30.6</v>
      </c>
      <c r="AZ1005" s="57">
        <v>0.68</v>
      </c>
      <c r="BA1005" s="57">
        <v>0.19</v>
      </c>
      <c r="BB1005" s="57">
        <v>0.35</v>
      </c>
      <c r="BC1005" s="57">
        <v>0.91</v>
      </c>
      <c r="BE1005" s="280">
        <v>0.1</v>
      </c>
      <c r="BF1005" s="281">
        <v>0.91</v>
      </c>
      <c r="BG1005" s="281">
        <v>23.86</v>
      </c>
      <c r="BH1005" s="281">
        <v>132</v>
      </c>
      <c r="BI1005" s="281">
        <v>128</v>
      </c>
      <c r="BJ1005" s="281">
        <v>23.5</v>
      </c>
      <c r="BK1005" s="56">
        <v>0.51</v>
      </c>
    </row>
    <row r="1006" spans="1:65" s="1" customFormat="1" x14ac:dyDescent="0.25">
      <c r="A1006" s="521" t="s">
        <v>140</v>
      </c>
      <c r="B1006" s="522"/>
      <c r="C1006" s="523"/>
      <c r="D1006" s="17"/>
      <c r="E1006" s="6">
        <v>40</v>
      </c>
      <c r="F1006" s="9"/>
      <c r="G1006" s="10"/>
      <c r="H1006" s="10"/>
      <c r="I1006" s="18"/>
      <c r="J1006" s="10"/>
      <c r="K1006" s="10"/>
      <c r="L1006" s="10"/>
      <c r="M1006" s="10"/>
      <c r="N1006" s="10"/>
      <c r="O1006" s="10"/>
      <c r="P1006" s="10"/>
      <c r="Q1006" s="3"/>
      <c r="R1006" s="6">
        <v>40</v>
      </c>
      <c r="S1006" s="9"/>
      <c r="T1006" s="10"/>
      <c r="U1006" s="7"/>
      <c r="V1006" s="8"/>
      <c r="W1006" s="521" t="s">
        <v>140</v>
      </c>
      <c r="X1006" s="522"/>
      <c r="Y1006" s="523"/>
      <c r="Z1006" s="7"/>
      <c r="AA1006" s="10">
        <v>40</v>
      </c>
      <c r="AB1006" s="10"/>
      <c r="AC1006" s="7"/>
      <c r="AD1006" s="7"/>
      <c r="AE1006" s="10"/>
      <c r="AF1006" s="10"/>
      <c r="AG1006" s="7"/>
      <c r="AH1006" s="7"/>
      <c r="AI1006" s="10"/>
      <c r="AJ1006" s="10"/>
      <c r="AK1006" s="7"/>
      <c r="AL1006" s="7"/>
      <c r="AM1006" s="7"/>
      <c r="AN1006" s="7"/>
      <c r="AO1006" s="7"/>
      <c r="AP1006" s="10">
        <v>40</v>
      </c>
      <c r="AQ1006" s="10"/>
      <c r="AR1006" s="7"/>
      <c r="AS1006" s="7"/>
      <c r="AT1006" s="10"/>
      <c r="AU1006" s="10"/>
      <c r="AV1006" s="7"/>
      <c r="AW1006" s="7"/>
      <c r="AX1006" s="7"/>
      <c r="AY1006" s="10"/>
      <c r="AZ1006" s="10"/>
      <c r="BA1006" s="7"/>
      <c r="BB1006" s="7"/>
      <c r="BC1006" s="7"/>
      <c r="BE1006" s="10"/>
      <c r="BF1006" s="10"/>
      <c r="BG1006" s="10"/>
      <c r="BH1006" s="10"/>
      <c r="BI1006" s="10"/>
      <c r="BJ1006" s="10"/>
      <c r="BK1006" s="10"/>
    </row>
    <row r="1007" spans="1:65" s="1" customFormat="1" x14ac:dyDescent="0.25">
      <c r="A1007" s="543" t="s">
        <v>28</v>
      </c>
      <c r="B1007" s="515"/>
      <c r="C1007" s="516"/>
      <c r="D1007" s="17">
        <v>5</v>
      </c>
      <c r="E1007" s="6">
        <v>5</v>
      </c>
      <c r="F1007" s="9"/>
      <c r="G1007" s="10"/>
      <c r="H1007" s="10"/>
      <c r="I1007" s="18"/>
      <c r="J1007" s="10"/>
      <c r="K1007" s="10"/>
      <c r="L1007" s="10"/>
      <c r="M1007" s="10"/>
      <c r="N1007" s="10"/>
      <c r="O1007" s="10"/>
      <c r="P1007" s="10"/>
      <c r="Q1007" s="3">
        <v>5</v>
      </c>
      <c r="R1007" s="6">
        <v>5</v>
      </c>
      <c r="S1007" s="9"/>
      <c r="T1007" s="10"/>
      <c r="U1007" s="10"/>
      <c r="V1007" s="6"/>
      <c r="W1007" s="543" t="s">
        <v>28</v>
      </c>
      <c r="X1007" s="515"/>
      <c r="Y1007" s="516"/>
      <c r="Z1007" s="7">
        <v>10</v>
      </c>
      <c r="AA1007" s="10">
        <v>10</v>
      </c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7">
        <v>10</v>
      </c>
      <c r="AP1007" s="10">
        <v>10</v>
      </c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E1007" s="10"/>
      <c r="BF1007" s="10"/>
      <c r="BG1007" s="10"/>
      <c r="BH1007" s="10"/>
      <c r="BI1007" s="10"/>
      <c r="BJ1007" s="10"/>
      <c r="BK1007" s="10"/>
    </row>
    <row r="1008" spans="1:65" s="1" customFormat="1" x14ac:dyDescent="0.25">
      <c r="A1008" s="543" t="s">
        <v>10</v>
      </c>
      <c r="B1008" s="515"/>
      <c r="C1008" s="516"/>
      <c r="D1008" s="17">
        <v>30</v>
      </c>
      <c r="E1008" s="6">
        <v>30</v>
      </c>
      <c r="F1008" s="9"/>
      <c r="G1008" s="10"/>
      <c r="H1008" s="10"/>
      <c r="I1008" s="18"/>
      <c r="J1008" s="10"/>
      <c r="K1008" s="10"/>
      <c r="L1008" s="10"/>
      <c r="M1008" s="10"/>
      <c r="N1008" s="10"/>
      <c r="O1008" s="10"/>
      <c r="P1008" s="10"/>
      <c r="Q1008" s="3">
        <v>30</v>
      </c>
      <c r="R1008" s="6">
        <v>30</v>
      </c>
      <c r="S1008" s="9"/>
      <c r="T1008" s="10"/>
      <c r="U1008" s="10"/>
      <c r="V1008" s="18"/>
      <c r="W1008" s="543" t="s">
        <v>10</v>
      </c>
      <c r="X1008" s="515"/>
      <c r="Y1008" s="516"/>
      <c r="Z1008" s="7">
        <v>30</v>
      </c>
      <c r="AA1008" s="10">
        <v>30</v>
      </c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7">
        <v>30</v>
      </c>
      <c r="AP1008" s="10">
        <v>30</v>
      </c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E1008" s="10"/>
      <c r="BF1008" s="10"/>
      <c r="BG1008" s="10"/>
      <c r="BH1008" s="10"/>
      <c r="BI1008" s="10"/>
      <c r="BJ1008" s="10"/>
      <c r="BK1008" s="10"/>
    </row>
    <row r="1009" spans="1:63" s="1" customFormat="1" x14ac:dyDescent="0.25">
      <c r="A1009" s="543"/>
      <c r="B1009" s="515"/>
      <c r="C1009" s="516"/>
      <c r="D1009" s="17"/>
      <c r="E1009" s="6"/>
      <c r="F1009" s="9">
        <v>2.4500000000000002</v>
      </c>
      <c r="G1009" s="10">
        <v>7.55</v>
      </c>
      <c r="H1009" s="10">
        <v>14.62</v>
      </c>
      <c r="I1009" s="10">
        <v>136</v>
      </c>
      <c r="J1009" s="9">
        <v>0.05</v>
      </c>
      <c r="K1009" s="10"/>
      <c r="L1009" s="10">
        <v>40</v>
      </c>
      <c r="M1009" s="10">
        <v>9.3000000000000007</v>
      </c>
      <c r="N1009" s="10">
        <v>29.1</v>
      </c>
      <c r="O1009" s="10">
        <v>9.9</v>
      </c>
      <c r="P1009" s="214">
        <v>0.62</v>
      </c>
      <c r="Q1009" s="17"/>
      <c r="R1009" s="6"/>
      <c r="S1009" s="9">
        <v>2.4500000000000002</v>
      </c>
      <c r="T1009" s="10">
        <v>7.55</v>
      </c>
      <c r="U1009" s="10">
        <v>14.62</v>
      </c>
      <c r="V1009" s="10">
        <v>136</v>
      </c>
      <c r="W1009" s="515"/>
      <c r="X1009" s="515"/>
      <c r="Y1009" s="516"/>
      <c r="Z1009" s="7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7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E1009" s="9">
        <v>0.05</v>
      </c>
      <c r="BF1009" s="10"/>
      <c r="BG1009" s="10">
        <v>40</v>
      </c>
      <c r="BH1009" s="10">
        <v>9.3000000000000007</v>
      </c>
      <c r="BI1009" s="10">
        <v>29.1</v>
      </c>
      <c r="BJ1009" s="10">
        <v>9.9</v>
      </c>
      <c r="BK1009" s="214">
        <v>0.62</v>
      </c>
    </row>
    <row r="1010" spans="1:63" ht="15.75" customHeight="1" x14ac:dyDescent="0.25">
      <c r="A1010" s="504" t="s">
        <v>153</v>
      </c>
      <c r="B1010" s="504"/>
      <c r="C1010" s="504"/>
      <c r="D1010" s="86"/>
      <c r="E1010" s="87"/>
      <c r="F1010" s="50"/>
      <c r="G1010" s="51"/>
      <c r="H1010" s="51"/>
      <c r="I1010" s="52"/>
      <c r="J1010" s="201"/>
      <c r="K1010" s="201"/>
      <c r="L1010" s="201"/>
      <c r="M1010" s="201"/>
      <c r="N1010" s="201"/>
      <c r="O1010" s="201"/>
      <c r="P1010" s="201"/>
      <c r="Q1010" s="50"/>
      <c r="R1010" s="49"/>
      <c r="S1010" s="50"/>
      <c r="T1010" s="51"/>
      <c r="U1010" s="51"/>
      <c r="V1010" s="49"/>
      <c r="W1010" s="512" t="s">
        <v>46</v>
      </c>
      <c r="X1010" s="499"/>
      <c r="Y1010" s="513"/>
      <c r="Z1010" s="37">
        <v>11</v>
      </c>
      <c r="AA1010" s="37">
        <v>11</v>
      </c>
      <c r="AB1010" s="38"/>
      <c r="AC1010" s="89"/>
      <c r="AD1010" s="89"/>
      <c r="AE1010" s="37"/>
      <c r="AF1010" s="38"/>
      <c r="AG1010" s="89"/>
      <c r="AH1010" s="89"/>
      <c r="AI1010" s="37"/>
      <c r="AJ1010" s="38"/>
      <c r="AK1010" s="89"/>
      <c r="AL1010" s="89"/>
      <c r="AM1010" s="89"/>
      <c r="AN1010" s="89"/>
      <c r="AO1010" s="37">
        <v>14</v>
      </c>
      <c r="AP1010" s="37">
        <v>14</v>
      </c>
      <c r="AQ1010" s="38"/>
      <c r="AR1010" s="89"/>
      <c r="AS1010" s="89"/>
      <c r="AT1010" s="37"/>
      <c r="AU1010" s="38"/>
      <c r="AV1010" s="89"/>
      <c r="AW1010" s="89"/>
      <c r="AX1010" s="37"/>
      <c r="AY1010" s="38"/>
      <c r="AZ1010" s="89"/>
      <c r="BA1010" s="89"/>
      <c r="BB1010" s="89"/>
      <c r="BC1010" s="89"/>
      <c r="BE1010" s="201"/>
      <c r="BF1010" s="201"/>
      <c r="BG1010" s="201"/>
      <c r="BH1010" s="201"/>
      <c r="BI1010" s="201"/>
      <c r="BJ1010" s="201"/>
      <c r="BK1010" s="201"/>
    </row>
    <row r="1011" spans="1:63" ht="15.75" customHeight="1" x14ac:dyDescent="0.25">
      <c r="A1011" s="504" t="s">
        <v>139</v>
      </c>
      <c r="B1011" s="504"/>
      <c r="C1011" s="504"/>
      <c r="D1011" s="54"/>
      <c r="E1011" s="49">
        <v>150</v>
      </c>
      <c r="F1011" s="44"/>
      <c r="G1011" s="38"/>
      <c r="H1011" s="38"/>
      <c r="I1011" s="45"/>
      <c r="J1011" s="200"/>
      <c r="K1011" s="200"/>
      <c r="L1011" s="200"/>
      <c r="M1011" s="200"/>
      <c r="N1011" s="200"/>
      <c r="O1011" s="200"/>
      <c r="P1011" s="200"/>
      <c r="Q1011" s="44"/>
      <c r="R1011" s="49">
        <v>180</v>
      </c>
      <c r="S1011" s="44"/>
      <c r="T1011" s="38"/>
      <c r="U1011" s="57"/>
      <c r="V1011" s="59"/>
      <c r="W1011" s="512" t="s">
        <v>90</v>
      </c>
      <c r="X1011" s="499"/>
      <c r="Y1011" s="513"/>
      <c r="Z1011" s="38">
        <v>14</v>
      </c>
      <c r="AA1011" s="38">
        <v>14</v>
      </c>
      <c r="AB1011" s="38"/>
      <c r="AC1011" s="89"/>
      <c r="AD1011" s="89"/>
      <c r="AE1011" s="38"/>
      <c r="AF1011" s="38"/>
      <c r="AG1011" s="89"/>
      <c r="AH1011" s="89"/>
      <c r="AI1011" s="38"/>
      <c r="AJ1011" s="38"/>
      <c r="AK1011" s="89"/>
      <c r="AL1011" s="89"/>
      <c r="AM1011" s="89"/>
      <c r="AN1011" s="89"/>
      <c r="AO1011" s="38">
        <v>19</v>
      </c>
      <c r="AP1011" s="38">
        <v>19</v>
      </c>
      <c r="AQ1011" s="38"/>
      <c r="AR1011" s="89"/>
      <c r="AS1011" s="89"/>
      <c r="AT1011" s="38"/>
      <c r="AU1011" s="38"/>
      <c r="AV1011" s="89"/>
      <c r="AW1011" s="89"/>
      <c r="AX1011" s="38"/>
      <c r="AY1011" s="38"/>
      <c r="AZ1011" s="89"/>
      <c r="BA1011" s="89"/>
      <c r="BB1011" s="89"/>
      <c r="BC1011" s="89"/>
      <c r="BE1011" s="200"/>
      <c r="BF1011" s="200"/>
      <c r="BG1011" s="200"/>
      <c r="BH1011" s="200"/>
      <c r="BI1011" s="200"/>
      <c r="BJ1011" s="200"/>
      <c r="BK1011" s="200"/>
    </row>
    <row r="1012" spans="1:63" ht="15.75" customHeight="1" x14ac:dyDescent="0.25">
      <c r="A1012" s="512" t="s">
        <v>284</v>
      </c>
      <c r="B1012" s="512"/>
      <c r="C1012" s="512"/>
      <c r="D1012" s="54">
        <v>0.2</v>
      </c>
      <c r="E1012" s="47">
        <v>0.2</v>
      </c>
      <c r="F1012" s="44"/>
      <c r="G1012" s="38"/>
      <c r="H1012" s="38"/>
      <c r="I1012" s="45"/>
      <c r="J1012" s="200"/>
      <c r="K1012" s="200"/>
      <c r="L1012" s="200"/>
      <c r="M1012" s="200"/>
      <c r="N1012" s="200"/>
      <c r="O1012" s="200"/>
      <c r="P1012" s="200"/>
      <c r="Q1012" s="44">
        <v>0.3</v>
      </c>
      <c r="R1012" s="47">
        <v>0.3</v>
      </c>
      <c r="S1012" s="44"/>
      <c r="T1012" s="38"/>
      <c r="U1012" s="38"/>
      <c r="V1012" s="47"/>
      <c r="W1012" s="512" t="s">
        <v>25</v>
      </c>
      <c r="X1012" s="499"/>
      <c r="Y1012" s="513"/>
      <c r="Z1012" s="38">
        <v>75</v>
      </c>
      <c r="AA1012" s="38">
        <v>75</v>
      </c>
      <c r="AB1012" s="38"/>
      <c r="AC1012" s="89"/>
      <c r="AD1012" s="89"/>
      <c r="AE1012" s="38"/>
      <c r="AF1012" s="38"/>
      <c r="AG1012" s="89"/>
      <c r="AH1012" s="89"/>
      <c r="AI1012" s="38"/>
      <c r="AJ1012" s="38"/>
      <c r="AK1012" s="89"/>
      <c r="AL1012" s="89"/>
      <c r="AM1012" s="89"/>
      <c r="AN1012" s="89"/>
      <c r="AO1012" s="38">
        <v>100</v>
      </c>
      <c r="AP1012" s="38">
        <v>100</v>
      </c>
      <c r="AQ1012" s="38"/>
      <c r="AR1012" s="89"/>
      <c r="AS1012" s="89"/>
      <c r="AT1012" s="38"/>
      <c r="AU1012" s="38"/>
      <c r="AV1012" s="89"/>
      <c r="AW1012" s="89"/>
      <c r="AX1012" s="38"/>
      <c r="AY1012" s="38"/>
      <c r="AZ1012" s="89"/>
      <c r="BA1012" s="89"/>
      <c r="BB1012" s="89"/>
      <c r="BC1012" s="89"/>
      <c r="BE1012" s="200"/>
      <c r="BF1012" s="200"/>
      <c r="BG1012" s="200"/>
      <c r="BH1012" s="200"/>
      <c r="BI1012" s="200"/>
      <c r="BJ1012" s="200"/>
      <c r="BK1012" s="200"/>
    </row>
    <row r="1013" spans="1:63" ht="15.75" customHeight="1" x14ac:dyDescent="0.25">
      <c r="A1013" s="512" t="s">
        <v>27</v>
      </c>
      <c r="B1013" s="512"/>
      <c r="C1013" s="512"/>
      <c r="D1013" s="54">
        <v>7</v>
      </c>
      <c r="E1013" s="47">
        <v>7</v>
      </c>
      <c r="F1013" s="44"/>
      <c r="G1013" s="38"/>
      <c r="H1013" s="38"/>
      <c r="I1013" s="45"/>
      <c r="J1013" s="200"/>
      <c r="K1013" s="200"/>
      <c r="L1013" s="200"/>
      <c r="M1013" s="200"/>
      <c r="N1013" s="200"/>
      <c r="O1013" s="200"/>
      <c r="P1013" s="200"/>
      <c r="Q1013" s="44">
        <v>10</v>
      </c>
      <c r="R1013" s="47">
        <v>10</v>
      </c>
      <c r="S1013" s="44"/>
      <c r="T1013" s="38"/>
      <c r="U1013" s="38"/>
      <c r="V1013" s="47"/>
      <c r="W1013" s="512" t="s">
        <v>61</v>
      </c>
      <c r="X1013" s="499"/>
      <c r="Y1013" s="513"/>
      <c r="Z1013" s="38">
        <v>49</v>
      </c>
      <c r="AA1013" s="38">
        <v>49</v>
      </c>
      <c r="AB1013" s="38"/>
      <c r="AC1013" s="89"/>
      <c r="AD1013" s="89"/>
      <c r="AE1013" s="38"/>
      <c r="AF1013" s="38"/>
      <c r="AG1013" s="89"/>
      <c r="AH1013" s="89"/>
      <c r="AI1013" s="38"/>
      <c r="AJ1013" s="38"/>
      <c r="AK1013" s="89"/>
      <c r="AL1013" s="89"/>
      <c r="AM1013" s="89"/>
      <c r="AN1013" s="89"/>
      <c r="AO1013" s="38">
        <v>65</v>
      </c>
      <c r="AP1013" s="38">
        <v>65</v>
      </c>
      <c r="AQ1013" s="38"/>
      <c r="AR1013" s="89"/>
      <c r="AS1013" s="89"/>
      <c r="AT1013" s="38"/>
      <c r="AU1013" s="38"/>
      <c r="AV1013" s="89"/>
      <c r="AW1013" s="89"/>
      <c r="AX1013" s="38"/>
      <c r="AY1013" s="38"/>
      <c r="AZ1013" s="89"/>
      <c r="BA1013" s="89"/>
      <c r="BB1013" s="89"/>
      <c r="BC1013" s="89"/>
      <c r="BE1013" s="200"/>
      <c r="BF1013" s="200"/>
      <c r="BG1013" s="200"/>
      <c r="BH1013" s="200"/>
      <c r="BI1013" s="200"/>
      <c r="BJ1013" s="200"/>
      <c r="BK1013" s="200"/>
    </row>
    <row r="1014" spans="1:63" ht="15.75" customHeight="1" x14ac:dyDescent="0.25">
      <c r="A1014" s="560"/>
      <c r="B1014" s="560"/>
      <c r="C1014" s="560"/>
      <c r="D1014" s="54"/>
      <c r="E1014" s="47"/>
      <c r="F1014" s="50">
        <v>0.04</v>
      </c>
      <c r="G1014" s="51">
        <v>0.01</v>
      </c>
      <c r="H1014" s="51">
        <v>6.99</v>
      </c>
      <c r="I1014" s="213">
        <v>28</v>
      </c>
      <c r="J1014" s="178"/>
      <c r="K1014" s="179"/>
      <c r="L1014" s="179"/>
      <c r="M1014" s="179">
        <v>8</v>
      </c>
      <c r="N1014" s="179">
        <v>1.6</v>
      </c>
      <c r="O1014" s="179">
        <v>0.9</v>
      </c>
      <c r="P1014" s="180">
        <v>0.19</v>
      </c>
      <c r="Q1014" s="54"/>
      <c r="R1014" s="47"/>
      <c r="S1014" s="50">
        <v>0.06</v>
      </c>
      <c r="T1014" s="51">
        <v>0.02</v>
      </c>
      <c r="U1014" s="51">
        <v>9.99</v>
      </c>
      <c r="V1014" s="49">
        <v>40</v>
      </c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E1014" s="178"/>
      <c r="BF1014" s="179"/>
      <c r="BG1014" s="179"/>
      <c r="BH1014" s="179">
        <v>10</v>
      </c>
      <c r="BI1014" s="179">
        <v>2.5</v>
      </c>
      <c r="BJ1014" s="179">
        <v>1.3</v>
      </c>
      <c r="BK1014" s="180">
        <v>0.28000000000000003</v>
      </c>
    </row>
    <row r="1015" spans="1:63" ht="12.75" hidden="1" customHeight="1" x14ac:dyDescent="0.3">
      <c r="A1015" s="504" t="s">
        <v>105</v>
      </c>
      <c r="B1015" s="504"/>
      <c r="C1015" s="504"/>
      <c r="D1015" s="54">
        <v>100</v>
      </c>
      <c r="E1015" s="49">
        <v>100</v>
      </c>
      <c r="F1015" s="50">
        <v>0.4</v>
      </c>
      <c r="G1015" s="51">
        <v>0.4</v>
      </c>
      <c r="H1015" s="51">
        <v>9.8000000000000007</v>
      </c>
      <c r="I1015" s="52">
        <v>44</v>
      </c>
      <c r="J1015" s="201"/>
      <c r="K1015" s="201"/>
      <c r="L1015" s="201"/>
      <c r="M1015" s="201"/>
      <c r="N1015" s="201"/>
      <c r="O1015" s="201"/>
      <c r="P1015" s="201"/>
      <c r="Q1015" s="44">
        <v>100</v>
      </c>
      <c r="R1015" s="49">
        <v>100</v>
      </c>
      <c r="S1015" s="50">
        <v>0.4</v>
      </c>
      <c r="T1015" s="51">
        <v>0.4</v>
      </c>
      <c r="U1015" s="51">
        <v>9.8000000000000007</v>
      </c>
      <c r="V1015" s="49">
        <v>44</v>
      </c>
      <c r="W1015" s="511" t="s">
        <v>140</v>
      </c>
      <c r="X1015" s="511"/>
      <c r="Y1015" s="511"/>
      <c r="Z1015" s="38"/>
      <c r="AA1015" s="51">
        <v>40</v>
      </c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38"/>
      <c r="AP1015" s="51">
        <v>40</v>
      </c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E1015" s="201"/>
      <c r="BF1015" s="201"/>
      <c r="BG1015" s="201"/>
      <c r="BH1015" s="201"/>
      <c r="BI1015" s="201"/>
      <c r="BJ1015" s="201"/>
      <c r="BK1015" s="201"/>
    </row>
    <row r="1016" spans="1:63" ht="12.75" hidden="1" customHeight="1" x14ac:dyDescent="0.3">
      <c r="A1016" s="517" t="s">
        <v>190</v>
      </c>
      <c r="B1016" s="517"/>
      <c r="C1016" s="517"/>
      <c r="D1016" s="61"/>
      <c r="E1016" s="62" t="e">
        <f>SUM(#REF!+E1011+#REF!+E1015)</f>
        <v>#REF!</v>
      </c>
      <c r="F1016" s="117">
        <f>SUM(F1010:F1015)</f>
        <v>0.44</v>
      </c>
      <c r="G1016" s="117">
        <f>SUM(G1010:G1015)</f>
        <v>0.41000000000000003</v>
      </c>
      <c r="H1016" s="117">
        <f>SUM(H1010:H1015)</f>
        <v>16.79</v>
      </c>
      <c r="I1016" s="117">
        <f>SUM(I1010:I1015)</f>
        <v>72</v>
      </c>
      <c r="J1016" s="207"/>
      <c r="K1016" s="207"/>
      <c r="L1016" s="207"/>
      <c r="M1016" s="207"/>
      <c r="N1016" s="207"/>
      <c r="O1016" s="207"/>
      <c r="P1016" s="207"/>
      <c r="Q1016" s="192"/>
      <c r="R1016" s="62" t="e">
        <f>SUM(#REF!+R1011+#REF!+R1015)</f>
        <v>#REF!</v>
      </c>
      <c r="S1016" s="117">
        <f>SUM(S1010:S1015)</f>
        <v>0.46</v>
      </c>
      <c r="T1016" s="117">
        <f>SUM(T1010:T1015)</f>
        <v>0.42000000000000004</v>
      </c>
      <c r="U1016" s="117">
        <f>SUM(U1010:U1015)</f>
        <v>19.79</v>
      </c>
      <c r="V1016" s="117">
        <f>SUM(V1010:V1015)</f>
        <v>84</v>
      </c>
      <c r="W1016" s="513" t="s">
        <v>28</v>
      </c>
      <c r="X1016" s="513"/>
      <c r="Y1016" s="513"/>
      <c r="Z1016" s="38">
        <v>10</v>
      </c>
      <c r="AA1016" s="51">
        <v>10</v>
      </c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38">
        <v>10</v>
      </c>
      <c r="AP1016" s="51">
        <v>10</v>
      </c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E1016" s="207"/>
      <c r="BF1016" s="207"/>
      <c r="BG1016" s="207"/>
      <c r="BH1016" s="207"/>
      <c r="BI1016" s="207"/>
      <c r="BJ1016" s="207"/>
      <c r="BK1016" s="207"/>
    </row>
    <row r="1017" spans="1:63" ht="12.75" hidden="1" customHeight="1" x14ac:dyDescent="0.3">
      <c r="A1017" s="504" t="s">
        <v>16</v>
      </c>
      <c r="B1017" s="504"/>
      <c r="C1017" s="504"/>
      <c r="D1017" s="54"/>
      <c r="E1017" s="47"/>
      <c r="F1017" s="50"/>
      <c r="G1017" s="51"/>
      <c r="H1017" s="51"/>
      <c r="I1017" s="52"/>
      <c r="J1017" s="201"/>
      <c r="K1017" s="201"/>
      <c r="L1017" s="201"/>
      <c r="M1017" s="201"/>
      <c r="N1017" s="201"/>
      <c r="O1017" s="201"/>
      <c r="P1017" s="201"/>
      <c r="Q1017" s="44"/>
      <c r="R1017" s="47"/>
      <c r="S1017" s="50"/>
      <c r="T1017" s="51"/>
      <c r="U1017" s="38"/>
      <c r="V1017" s="47"/>
      <c r="W1017" s="513" t="s">
        <v>10</v>
      </c>
      <c r="X1017" s="513"/>
      <c r="Y1017" s="513"/>
      <c r="Z1017" s="38">
        <v>30</v>
      </c>
      <c r="AA1017" s="51">
        <v>30</v>
      </c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38">
        <v>30</v>
      </c>
      <c r="AP1017" s="51">
        <v>30</v>
      </c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E1017" s="201"/>
      <c r="BF1017" s="201"/>
      <c r="BG1017" s="201"/>
      <c r="BH1017" s="201"/>
      <c r="BI1017" s="201"/>
      <c r="BJ1017" s="201"/>
      <c r="BK1017" s="201"/>
    </row>
    <row r="1018" spans="1:63" ht="12.75" hidden="1" customHeight="1" x14ac:dyDescent="0.3">
      <c r="A1018" s="504" t="s">
        <v>53</v>
      </c>
      <c r="B1018" s="504"/>
      <c r="C1018" s="504"/>
      <c r="D1018" s="54"/>
      <c r="E1018" s="47"/>
      <c r="F1018" s="44"/>
      <c r="G1018" s="38"/>
      <c r="H1018" s="38"/>
      <c r="I1018" s="45"/>
      <c r="J1018" s="200"/>
      <c r="K1018" s="200"/>
      <c r="L1018" s="200"/>
      <c r="M1018" s="200"/>
      <c r="N1018" s="200"/>
      <c r="O1018" s="200"/>
      <c r="P1018" s="200"/>
      <c r="Q1018" s="44"/>
      <c r="R1018" s="47"/>
      <c r="S1018" s="44"/>
      <c r="T1018" s="38"/>
      <c r="U1018" s="38"/>
      <c r="V1018" s="47"/>
      <c r="W1018" s="513"/>
      <c r="X1018" s="513"/>
      <c r="Y1018" s="513"/>
      <c r="Z1018" s="38"/>
      <c r="AA1018" s="38"/>
      <c r="AB1018" s="51">
        <v>114.9</v>
      </c>
      <c r="AC1018" s="51">
        <v>42.9</v>
      </c>
      <c r="AD1018" s="51">
        <v>9.3000000000000007</v>
      </c>
      <c r="AE1018" s="51">
        <v>9.9</v>
      </c>
      <c r="AF1018" s="51">
        <v>29.1</v>
      </c>
      <c r="AG1018" s="51">
        <v>0.62</v>
      </c>
      <c r="AH1018" s="51">
        <v>40</v>
      </c>
      <c r="AI1018" s="51">
        <v>30</v>
      </c>
      <c r="AJ1018" s="51">
        <v>0.49</v>
      </c>
      <c r="AK1018" s="51">
        <v>0.05</v>
      </c>
      <c r="AL1018" s="51">
        <v>0.03</v>
      </c>
      <c r="AM1018" s="51">
        <v>0.49</v>
      </c>
      <c r="AN1018" s="51"/>
      <c r="AO1018" s="51"/>
      <c r="AP1018" s="51"/>
      <c r="AQ1018" s="51">
        <v>114.9</v>
      </c>
      <c r="AR1018" s="51">
        <v>42.9</v>
      </c>
      <c r="AS1018" s="51">
        <v>9.3000000000000007</v>
      </c>
      <c r="AT1018" s="51">
        <v>9.9</v>
      </c>
      <c r="AU1018" s="51">
        <v>29.1</v>
      </c>
      <c r="AV1018" s="51">
        <v>0.62</v>
      </c>
      <c r="AW1018" s="51">
        <v>40</v>
      </c>
      <c r="AX1018" s="51">
        <v>30</v>
      </c>
      <c r="AY1018" s="51">
        <v>0.49</v>
      </c>
      <c r="AZ1018" s="51">
        <v>0.05</v>
      </c>
      <c r="BA1018" s="51">
        <v>0.03</v>
      </c>
      <c r="BB1018" s="51">
        <v>0.49</v>
      </c>
      <c r="BC1018" s="51"/>
      <c r="BE1018" s="200"/>
      <c r="BF1018" s="200"/>
      <c r="BG1018" s="200"/>
      <c r="BH1018" s="200"/>
      <c r="BI1018" s="200"/>
      <c r="BJ1018" s="200"/>
      <c r="BK1018" s="200"/>
    </row>
    <row r="1019" spans="1:63" ht="12.75" hidden="1" customHeight="1" x14ac:dyDescent="0.3">
      <c r="A1019" s="504" t="s">
        <v>158</v>
      </c>
      <c r="B1019" s="504"/>
      <c r="C1019" s="504"/>
      <c r="D1019" s="54"/>
      <c r="E1019" s="49">
        <v>150</v>
      </c>
      <c r="F1019" s="44"/>
      <c r="G1019" s="38"/>
      <c r="H1019" s="38"/>
      <c r="I1019" s="45"/>
      <c r="J1019" s="200"/>
      <c r="K1019" s="200"/>
      <c r="L1019" s="200"/>
      <c r="M1019" s="200"/>
      <c r="N1019" s="200"/>
      <c r="O1019" s="200"/>
      <c r="P1019" s="200"/>
      <c r="Q1019" s="44"/>
      <c r="R1019" s="49">
        <v>250</v>
      </c>
      <c r="S1019" s="44"/>
      <c r="T1019" s="38"/>
      <c r="U1019" s="38"/>
      <c r="V1019" s="47"/>
      <c r="W1019" s="511" t="s">
        <v>102</v>
      </c>
      <c r="X1019" s="511"/>
      <c r="Y1019" s="511"/>
      <c r="Z1019" s="38"/>
      <c r="AA1019" s="51"/>
      <c r="AB1019" s="51"/>
      <c r="AC1019" s="38"/>
      <c r="AD1019" s="38"/>
      <c r="AE1019" s="51"/>
      <c r="AF1019" s="51"/>
      <c r="AG1019" s="38"/>
      <c r="AH1019" s="38"/>
      <c r="AI1019" s="51"/>
      <c r="AJ1019" s="51"/>
      <c r="AK1019" s="38"/>
      <c r="AL1019" s="38"/>
      <c r="AM1019" s="38"/>
      <c r="AN1019" s="38"/>
      <c r="AO1019" s="38"/>
      <c r="AP1019" s="51"/>
      <c r="AQ1019" s="51"/>
      <c r="AR1019" s="38"/>
      <c r="AS1019" s="38"/>
      <c r="AT1019" s="51"/>
      <c r="AU1019" s="51"/>
      <c r="AV1019" s="38"/>
      <c r="AW1019" s="38"/>
      <c r="AX1019" s="51"/>
      <c r="AY1019" s="51"/>
      <c r="AZ1019" s="38"/>
      <c r="BA1019" s="38"/>
      <c r="BB1019" s="38"/>
      <c r="BC1019" s="38"/>
      <c r="BE1019" s="200"/>
      <c r="BF1019" s="200"/>
      <c r="BG1019" s="200"/>
      <c r="BH1019" s="200"/>
      <c r="BI1019" s="200"/>
      <c r="BJ1019" s="200"/>
      <c r="BK1019" s="200"/>
    </row>
    <row r="1020" spans="1:63" ht="15.75" customHeight="1" x14ac:dyDescent="0.25">
      <c r="A1020" s="504" t="s">
        <v>105</v>
      </c>
      <c r="B1020" s="510"/>
      <c r="C1020" s="511"/>
      <c r="D1020" s="54">
        <v>100</v>
      </c>
      <c r="E1020" s="49">
        <v>100</v>
      </c>
      <c r="F1020" s="50">
        <v>0.4</v>
      </c>
      <c r="G1020" s="51">
        <v>0.4</v>
      </c>
      <c r="H1020" s="51">
        <v>9.8000000000000007</v>
      </c>
      <c r="I1020" s="52">
        <v>44</v>
      </c>
      <c r="J1020" s="178">
        <v>3.3000000000000002E-2</v>
      </c>
      <c r="K1020" s="179"/>
      <c r="L1020" s="179">
        <v>20</v>
      </c>
      <c r="M1020" s="179">
        <v>8.4</v>
      </c>
      <c r="N1020" s="179">
        <v>29.4</v>
      </c>
      <c r="O1020" s="179">
        <v>5.9</v>
      </c>
      <c r="P1020" s="180">
        <v>29.4</v>
      </c>
      <c r="Q1020" s="44">
        <v>100</v>
      </c>
      <c r="R1020" s="49">
        <v>100</v>
      </c>
      <c r="S1020" s="50">
        <v>0.4</v>
      </c>
      <c r="T1020" s="51">
        <v>0.4</v>
      </c>
      <c r="U1020" s="51">
        <v>9.8000000000000007</v>
      </c>
      <c r="V1020" s="49">
        <v>44</v>
      </c>
      <c r="W1020" s="511" t="s">
        <v>105</v>
      </c>
      <c r="X1020" s="511"/>
      <c r="Y1020" s="511"/>
      <c r="Z1020" s="38">
        <v>100</v>
      </c>
      <c r="AA1020" s="51">
        <v>100</v>
      </c>
      <c r="AB1020" s="51">
        <v>26</v>
      </c>
      <c r="AC1020" s="51">
        <v>278</v>
      </c>
      <c r="AD1020" s="51">
        <v>16</v>
      </c>
      <c r="AE1020" s="51">
        <v>9</v>
      </c>
      <c r="AF1020" s="51">
        <v>11</v>
      </c>
      <c r="AG1020" s="51">
        <v>2.2000000000000002</v>
      </c>
      <c r="AH1020" s="51"/>
      <c r="AI1020" s="51">
        <v>30</v>
      </c>
      <c r="AJ1020" s="51">
        <v>0.2</v>
      </c>
      <c r="AK1020" s="51">
        <v>0.03</v>
      </c>
      <c r="AL1020" s="51">
        <v>0.02</v>
      </c>
      <c r="AM1020" s="51">
        <v>0.3</v>
      </c>
      <c r="AN1020" s="51">
        <v>10</v>
      </c>
      <c r="AO1020" s="38">
        <v>100</v>
      </c>
      <c r="AP1020" s="51">
        <v>100</v>
      </c>
      <c r="AQ1020" s="51">
        <v>26</v>
      </c>
      <c r="AR1020" s="51">
        <v>278</v>
      </c>
      <c r="AS1020" s="51">
        <v>16</v>
      </c>
      <c r="AT1020" s="51">
        <v>9</v>
      </c>
      <c r="AU1020" s="51">
        <v>11</v>
      </c>
      <c r="AV1020" s="51">
        <v>2.2000000000000002</v>
      </c>
      <c r="AW1020" s="51"/>
      <c r="AX1020" s="51">
        <v>30</v>
      </c>
      <c r="AY1020" s="51">
        <v>0.2</v>
      </c>
      <c r="AZ1020" s="51">
        <v>0.03</v>
      </c>
      <c r="BA1020" s="51">
        <v>0.02</v>
      </c>
      <c r="BB1020" s="51">
        <v>0.3</v>
      </c>
      <c r="BC1020" s="51">
        <v>10</v>
      </c>
      <c r="BE1020" s="178">
        <v>3.3000000000000002E-2</v>
      </c>
      <c r="BF1020" s="179"/>
      <c r="BG1020" s="179">
        <v>20</v>
      </c>
      <c r="BH1020" s="179">
        <v>8.4</v>
      </c>
      <c r="BI1020" s="179">
        <v>29.4</v>
      </c>
      <c r="BJ1020" s="179">
        <v>5.9</v>
      </c>
      <c r="BK1020" s="180">
        <v>29.4</v>
      </c>
    </row>
    <row r="1021" spans="1:63" s="77" customFormat="1" ht="15.75" customHeight="1" x14ac:dyDescent="0.25">
      <c r="A1021" s="517" t="s">
        <v>190</v>
      </c>
      <c r="B1021" s="602"/>
      <c r="C1021" s="603"/>
      <c r="D1021" s="61"/>
      <c r="E1021" s="62">
        <f>SUM(E999+E1006+E1011+E1020)</f>
        <v>440</v>
      </c>
      <c r="F1021" s="117">
        <f>SUM(F1005:F1020)</f>
        <v>8.07</v>
      </c>
      <c r="G1021" s="117">
        <f t="shared" ref="G1021:P1021" si="196">SUM(G1005:G1020)</f>
        <v>12.87</v>
      </c>
      <c r="H1021" s="117">
        <f t="shared" si="196"/>
        <v>71.92</v>
      </c>
      <c r="I1021" s="117">
        <f t="shared" si="196"/>
        <v>434.1</v>
      </c>
      <c r="J1021" s="117">
        <f t="shared" si="196"/>
        <v>0.15300000000000002</v>
      </c>
      <c r="K1021" s="117">
        <f t="shared" si="196"/>
        <v>0.69</v>
      </c>
      <c r="L1021" s="117">
        <f t="shared" si="196"/>
        <v>82.95</v>
      </c>
      <c r="M1021" s="117">
        <f t="shared" si="196"/>
        <v>146.96</v>
      </c>
      <c r="N1021" s="117">
        <f t="shared" si="196"/>
        <v>176.1</v>
      </c>
      <c r="O1021" s="117">
        <f t="shared" si="196"/>
        <v>38.379999999999995</v>
      </c>
      <c r="P1021" s="117">
        <f t="shared" si="196"/>
        <v>30.63</v>
      </c>
      <c r="Q1021" s="192"/>
      <c r="R1021" s="62">
        <f>SUM(R999+R1006+R1011+R1020)</f>
        <v>520</v>
      </c>
      <c r="S1021" s="117">
        <f t="shared" ref="S1021:BK1021" si="197">SUM(S1005:S1020)</f>
        <v>9.5600000000000023</v>
      </c>
      <c r="T1021" s="117">
        <f t="shared" si="197"/>
        <v>14.26</v>
      </c>
      <c r="U1021" s="117">
        <f t="shared" si="197"/>
        <v>82.570000000000007</v>
      </c>
      <c r="V1021" s="117">
        <f t="shared" si="197"/>
        <v>494.8</v>
      </c>
      <c r="W1021" s="117">
        <f t="shared" si="197"/>
        <v>0</v>
      </c>
      <c r="X1021" s="117">
        <f t="shared" si="197"/>
        <v>0</v>
      </c>
      <c r="Y1021" s="117">
        <f t="shared" si="197"/>
        <v>0</v>
      </c>
      <c r="Z1021" s="117">
        <f t="shared" si="197"/>
        <v>329</v>
      </c>
      <c r="AA1021" s="117">
        <f t="shared" si="197"/>
        <v>409</v>
      </c>
      <c r="AB1021" s="117">
        <f t="shared" si="197"/>
        <v>229.67000000000002</v>
      </c>
      <c r="AC1021" s="117">
        <f t="shared" si="197"/>
        <v>499.85</v>
      </c>
      <c r="AD1021" s="117">
        <f t="shared" si="197"/>
        <v>146.74</v>
      </c>
      <c r="AE1021" s="117">
        <f t="shared" si="197"/>
        <v>41.1</v>
      </c>
      <c r="AF1021" s="117">
        <f t="shared" si="197"/>
        <v>156.93</v>
      </c>
      <c r="AG1021" s="117">
        <f t="shared" si="197"/>
        <v>3.22</v>
      </c>
      <c r="AH1021" s="117">
        <f t="shared" si="197"/>
        <v>62.95</v>
      </c>
      <c r="AI1021" s="117">
        <f t="shared" si="197"/>
        <v>76.2</v>
      </c>
      <c r="AJ1021" s="117">
        <f t="shared" si="197"/>
        <v>0.7410000000000001</v>
      </c>
      <c r="AK1021" s="117">
        <f t="shared" si="197"/>
        <v>0.16400000000000001</v>
      </c>
      <c r="AL1021" s="117">
        <f t="shared" si="197"/>
        <v>0.19</v>
      </c>
      <c r="AM1021" s="117">
        <f t="shared" si="197"/>
        <v>1.05</v>
      </c>
      <c r="AN1021" s="117">
        <f t="shared" si="197"/>
        <v>10.68</v>
      </c>
      <c r="AO1021" s="117">
        <f t="shared" si="197"/>
        <v>378</v>
      </c>
      <c r="AP1021" s="117">
        <f t="shared" si="197"/>
        <v>458</v>
      </c>
      <c r="AQ1021" s="117">
        <f t="shared" si="197"/>
        <v>259.10000000000002</v>
      </c>
      <c r="AR1021" s="117">
        <f t="shared" si="197"/>
        <v>559.5</v>
      </c>
      <c r="AS1021" s="117">
        <f t="shared" si="197"/>
        <v>187.10000000000002</v>
      </c>
      <c r="AT1021" s="117">
        <f t="shared" si="197"/>
        <v>48.5</v>
      </c>
      <c r="AU1021" s="117">
        <f t="shared" si="197"/>
        <v>195.88</v>
      </c>
      <c r="AV1021" s="117">
        <f t="shared" si="197"/>
        <v>3.35</v>
      </c>
      <c r="AW1021" s="117">
        <f t="shared" si="197"/>
        <v>70.599999999999994</v>
      </c>
      <c r="AX1021" s="117">
        <f t="shared" si="197"/>
        <v>81.599999999999994</v>
      </c>
      <c r="AY1021" s="117">
        <f t="shared" si="197"/>
        <v>31.29</v>
      </c>
      <c r="AZ1021" s="117">
        <f t="shared" si="197"/>
        <v>0.76000000000000012</v>
      </c>
      <c r="BA1021" s="117">
        <f t="shared" si="197"/>
        <v>0.24</v>
      </c>
      <c r="BB1021" s="117">
        <f t="shared" si="197"/>
        <v>1.1399999999999999</v>
      </c>
      <c r="BC1021" s="117">
        <f t="shared" si="197"/>
        <v>10.91</v>
      </c>
      <c r="BD1021" s="117">
        <f t="shared" si="197"/>
        <v>0</v>
      </c>
      <c r="BE1021" s="117">
        <f t="shared" si="197"/>
        <v>0.18300000000000002</v>
      </c>
      <c r="BF1021" s="117">
        <f t="shared" si="197"/>
        <v>0.91</v>
      </c>
      <c r="BG1021" s="117">
        <f t="shared" si="197"/>
        <v>83.86</v>
      </c>
      <c r="BH1021" s="117">
        <f t="shared" si="197"/>
        <v>159.70000000000002</v>
      </c>
      <c r="BI1021" s="117">
        <f t="shared" si="197"/>
        <v>189</v>
      </c>
      <c r="BJ1021" s="117">
        <f t="shared" si="197"/>
        <v>40.599999999999994</v>
      </c>
      <c r="BK1021" s="117">
        <f t="shared" si="197"/>
        <v>30.81</v>
      </c>
    </row>
    <row r="1022" spans="1:63" ht="15.75" customHeight="1" x14ac:dyDescent="0.25">
      <c r="A1022" s="504" t="s">
        <v>16</v>
      </c>
      <c r="B1022" s="504"/>
      <c r="C1022" s="504"/>
      <c r="D1022" s="54"/>
      <c r="E1022" s="47"/>
      <c r="F1022" s="50"/>
      <c r="G1022" s="51"/>
      <c r="H1022" s="51"/>
      <c r="I1022" s="52"/>
      <c r="J1022" s="201"/>
      <c r="K1022" s="201"/>
      <c r="L1022" s="201"/>
      <c r="M1022" s="201"/>
      <c r="N1022" s="201"/>
      <c r="O1022" s="201"/>
      <c r="P1022" s="201"/>
      <c r="Q1022" s="44"/>
      <c r="R1022" s="47"/>
      <c r="S1022" s="50"/>
      <c r="T1022" s="51"/>
      <c r="U1022" s="38"/>
      <c r="V1022" s="47"/>
      <c r="W1022" s="511" t="s">
        <v>16</v>
      </c>
      <c r="X1022" s="511"/>
      <c r="Y1022" s="511"/>
      <c r="Z1022" s="38"/>
      <c r="AA1022" s="38"/>
      <c r="AB1022" s="51"/>
      <c r="AC1022" s="38"/>
      <c r="AD1022" s="38"/>
      <c r="AE1022" s="51"/>
      <c r="AF1022" s="51"/>
      <c r="AG1022" s="38"/>
      <c r="AH1022" s="38"/>
      <c r="AI1022" s="51"/>
      <c r="AJ1022" s="51"/>
      <c r="AK1022" s="38"/>
      <c r="AL1022" s="38"/>
      <c r="AM1022" s="38"/>
      <c r="AN1022" s="38"/>
      <c r="AO1022" s="38"/>
      <c r="AP1022" s="38"/>
      <c r="AQ1022" s="51"/>
      <c r="AR1022" s="38"/>
      <c r="AS1022" s="38"/>
      <c r="AT1022" s="51"/>
      <c r="AU1022" s="51"/>
      <c r="AV1022" s="38"/>
      <c r="AW1022" s="38"/>
      <c r="AX1022" s="51"/>
      <c r="AY1022" s="51"/>
      <c r="AZ1022" s="38"/>
      <c r="BA1022" s="38"/>
      <c r="BB1022" s="38"/>
      <c r="BC1022" s="38"/>
      <c r="BE1022" s="201"/>
      <c r="BF1022" s="201"/>
      <c r="BG1022" s="201"/>
      <c r="BH1022" s="201"/>
      <c r="BI1022" s="201"/>
      <c r="BJ1022" s="201"/>
      <c r="BK1022" s="201"/>
    </row>
    <row r="1023" spans="1:63" ht="15.75" customHeight="1" x14ac:dyDescent="0.25">
      <c r="A1023" s="498" t="s">
        <v>59</v>
      </c>
      <c r="B1023" s="498"/>
      <c r="C1023" s="498"/>
      <c r="D1023" s="200"/>
      <c r="E1023" s="200"/>
      <c r="F1023" s="200"/>
      <c r="G1023" s="200"/>
      <c r="H1023" s="200"/>
      <c r="I1023" s="200"/>
      <c r="J1023" s="200"/>
      <c r="K1023" s="200"/>
      <c r="L1023" s="200"/>
      <c r="M1023" s="200"/>
      <c r="N1023" s="200"/>
      <c r="O1023" s="200"/>
      <c r="P1023" s="200"/>
      <c r="Q1023" s="200"/>
      <c r="R1023" s="200"/>
      <c r="S1023" s="200"/>
      <c r="T1023" s="200"/>
      <c r="U1023" s="200"/>
      <c r="V1023" s="200"/>
      <c r="W1023" s="457"/>
      <c r="X1023" s="457"/>
      <c r="Y1023" s="457"/>
      <c r="Z1023" s="457"/>
      <c r="AA1023" s="457"/>
      <c r="AB1023" s="457"/>
      <c r="AC1023" s="457"/>
      <c r="AD1023" s="457"/>
      <c r="AE1023" s="457"/>
      <c r="AF1023" s="457"/>
      <c r="AG1023" s="457"/>
      <c r="AH1023" s="457"/>
      <c r="AI1023" s="457"/>
      <c r="AJ1023" s="457"/>
      <c r="AK1023" s="457"/>
      <c r="AL1023" s="457"/>
      <c r="AM1023" s="457"/>
      <c r="AN1023" s="457"/>
      <c r="AO1023" s="457"/>
      <c r="AP1023" s="457"/>
      <c r="AQ1023" s="457"/>
      <c r="AR1023" s="457"/>
      <c r="AS1023" s="457"/>
      <c r="AT1023" s="457"/>
      <c r="AU1023" s="457"/>
      <c r="AV1023" s="457"/>
      <c r="AW1023" s="457"/>
      <c r="AX1023" s="457"/>
      <c r="AY1023" s="457"/>
      <c r="AZ1023" s="457"/>
      <c r="BA1023" s="457"/>
      <c r="BB1023" s="457"/>
      <c r="BC1023" s="457"/>
      <c r="BD1023" s="457"/>
      <c r="BE1023" s="200"/>
      <c r="BF1023" s="200"/>
      <c r="BG1023" s="200"/>
      <c r="BH1023" s="200"/>
      <c r="BI1023" s="200"/>
      <c r="BJ1023" s="200"/>
      <c r="BK1023" s="200"/>
    </row>
    <row r="1024" spans="1:63" ht="15.75" customHeight="1" x14ac:dyDescent="0.25">
      <c r="A1024" s="498" t="s">
        <v>171</v>
      </c>
      <c r="B1024" s="498"/>
      <c r="C1024" s="498"/>
      <c r="D1024" s="200" t="s">
        <v>85</v>
      </c>
      <c r="E1024" s="232">
        <v>150</v>
      </c>
      <c r="F1024" s="200"/>
      <c r="G1024" s="200"/>
      <c r="H1024" s="200"/>
      <c r="I1024" s="200"/>
      <c r="J1024" s="200"/>
      <c r="K1024" s="200"/>
      <c r="L1024" s="200"/>
      <c r="M1024" s="200"/>
      <c r="N1024" s="200"/>
      <c r="O1024" s="200"/>
      <c r="P1024" s="200"/>
      <c r="Q1024" s="200" t="s">
        <v>111</v>
      </c>
      <c r="R1024" s="232">
        <v>250</v>
      </c>
      <c r="S1024" s="200"/>
      <c r="T1024" s="200"/>
      <c r="U1024" s="200"/>
      <c r="V1024" s="200"/>
      <c r="W1024" s="457"/>
      <c r="X1024" s="457"/>
      <c r="Y1024" s="457"/>
      <c r="Z1024" s="457"/>
      <c r="AA1024" s="457"/>
      <c r="AB1024" s="457"/>
      <c r="AC1024" s="457"/>
      <c r="AD1024" s="457"/>
      <c r="AE1024" s="457"/>
      <c r="AF1024" s="457"/>
      <c r="AG1024" s="457"/>
      <c r="AH1024" s="457"/>
      <c r="AI1024" s="457"/>
      <c r="AJ1024" s="457"/>
      <c r="AK1024" s="457"/>
      <c r="AL1024" s="457"/>
      <c r="AM1024" s="457"/>
      <c r="AN1024" s="457"/>
      <c r="AO1024" s="457"/>
      <c r="AP1024" s="457"/>
      <c r="AQ1024" s="457"/>
      <c r="AR1024" s="457"/>
      <c r="AS1024" s="457"/>
      <c r="AT1024" s="457"/>
      <c r="AU1024" s="457"/>
      <c r="AV1024" s="457"/>
      <c r="AW1024" s="457"/>
      <c r="AX1024" s="457"/>
      <c r="AY1024" s="457"/>
      <c r="AZ1024" s="457"/>
      <c r="BA1024" s="457"/>
      <c r="BB1024" s="457"/>
      <c r="BC1024" s="457"/>
      <c r="BD1024" s="457"/>
      <c r="BE1024" s="200"/>
      <c r="BF1024" s="200"/>
      <c r="BG1024" s="200"/>
      <c r="BH1024" s="200"/>
      <c r="BI1024" s="200"/>
      <c r="BJ1024" s="200"/>
      <c r="BK1024" s="200"/>
    </row>
    <row r="1025" spans="1:63" ht="15.75" customHeight="1" x14ac:dyDescent="0.25">
      <c r="A1025" s="548" t="s">
        <v>66</v>
      </c>
      <c r="B1025" s="548"/>
      <c r="C1025" s="548"/>
      <c r="D1025" s="200">
        <v>30</v>
      </c>
      <c r="E1025" s="200">
        <v>24</v>
      </c>
      <c r="F1025" s="200"/>
      <c r="G1025" s="200"/>
      <c r="H1025" s="200"/>
      <c r="I1025" s="200"/>
      <c r="J1025" s="200"/>
      <c r="K1025" s="200"/>
      <c r="L1025" s="200"/>
      <c r="M1025" s="200"/>
      <c r="N1025" s="200"/>
      <c r="O1025" s="200"/>
      <c r="P1025" s="200"/>
      <c r="Q1025" s="200">
        <v>50</v>
      </c>
      <c r="R1025" s="200">
        <v>40</v>
      </c>
      <c r="S1025" s="200"/>
      <c r="T1025" s="200"/>
      <c r="U1025" s="200"/>
      <c r="V1025" s="200"/>
      <c r="W1025" s="457"/>
      <c r="X1025" s="457"/>
      <c r="Y1025" s="457"/>
      <c r="Z1025" s="457"/>
      <c r="AA1025" s="457"/>
      <c r="AB1025" s="457"/>
      <c r="AC1025" s="457"/>
      <c r="AD1025" s="457"/>
      <c r="AE1025" s="457"/>
      <c r="AF1025" s="457"/>
      <c r="AG1025" s="457"/>
      <c r="AH1025" s="457"/>
      <c r="AI1025" s="457"/>
      <c r="AJ1025" s="457"/>
      <c r="AK1025" s="457"/>
      <c r="AL1025" s="457"/>
      <c r="AM1025" s="457"/>
      <c r="AN1025" s="457"/>
      <c r="AO1025" s="457"/>
      <c r="AP1025" s="457"/>
      <c r="AQ1025" s="457"/>
      <c r="AR1025" s="457"/>
      <c r="AS1025" s="457"/>
      <c r="AT1025" s="457"/>
      <c r="AU1025" s="457"/>
      <c r="AV1025" s="457"/>
      <c r="AW1025" s="457"/>
      <c r="AX1025" s="457"/>
      <c r="AY1025" s="457"/>
      <c r="AZ1025" s="457"/>
      <c r="BA1025" s="457"/>
      <c r="BB1025" s="457"/>
      <c r="BC1025" s="457"/>
      <c r="BD1025" s="457"/>
      <c r="BE1025" s="200"/>
      <c r="BF1025" s="200"/>
      <c r="BG1025" s="200"/>
      <c r="BH1025" s="200"/>
      <c r="BI1025" s="200"/>
      <c r="BJ1025" s="200"/>
      <c r="BK1025" s="200"/>
    </row>
    <row r="1026" spans="1:63" ht="15.75" customHeight="1" x14ac:dyDescent="0.25">
      <c r="A1026" s="548" t="s">
        <v>29</v>
      </c>
      <c r="B1026" s="548"/>
      <c r="C1026" s="548"/>
      <c r="D1026" s="200">
        <v>15</v>
      </c>
      <c r="E1026" s="200">
        <v>12</v>
      </c>
      <c r="F1026" s="200"/>
      <c r="G1026" s="200"/>
      <c r="H1026" s="200"/>
      <c r="I1026" s="200"/>
      <c r="J1026" s="200"/>
      <c r="K1026" s="200"/>
      <c r="L1026" s="200"/>
      <c r="M1026" s="200"/>
      <c r="N1026" s="200"/>
      <c r="O1026" s="200"/>
      <c r="P1026" s="200"/>
      <c r="Q1026" s="200">
        <v>25</v>
      </c>
      <c r="R1026" s="200">
        <v>20</v>
      </c>
      <c r="S1026" s="200"/>
      <c r="T1026" s="200"/>
      <c r="U1026" s="200"/>
      <c r="V1026" s="200"/>
      <c r="W1026" s="457"/>
      <c r="X1026" s="457"/>
      <c r="Y1026" s="457"/>
      <c r="Z1026" s="457"/>
      <c r="AA1026" s="457"/>
      <c r="AB1026" s="457"/>
      <c r="AC1026" s="457"/>
      <c r="AD1026" s="457"/>
      <c r="AE1026" s="457"/>
      <c r="AF1026" s="457"/>
      <c r="AG1026" s="457"/>
      <c r="AH1026" s="457"/>
      <c r="AI1026" s="457"/>
      <c r="AJ1026" s="457"/>
      <c r="AK1026" s="457"/>
      <c r="AL1026" s="457"/>
      <c r="AM1026" s="457"/>
      <c r="AN1026" s="457"/>
      <c r="AO1026" s="457"/>
      <c r="AP1026" s="457"/>
      <c r="AQ1026" s="457"/>
      <c r="AR1026" s="457"/>
      <c r="AS1026" s="457"/>
      <c r="AT1026" s="457"/>
      <c r="AU1026" s="457"/>
      <c r="AV1026" s="457"/>
      <c r="AW1026" s="457"/>
      <c r="AX1026" s="457"/>
      <c r="AY1026" s="457"/>
      <c r="AZ1026" s="457"/>
      <c r="BA1026" s="457"/>
      <c r="BB1026" s="457"/>
      <c r="BC1026" s="457"/>
      <c r="BD1026" s="457"/>
      <c r="BE1026" s="200"/>
      <c r="BF1026" s="200"/>
      <c r="BG1026" s="200"/>
      <c r="BH1026" s="200"/>
      <c r="BI1026" s="200"/>
      <c r="BJ1026" s="200"/>
      <c r="BK1026" s="200"/>
    </row>
    <row r="1027" spans="1:63" ht="15.75" customHeight="1" x14ac:dyDescent="0.25">
      <c r="A1027" s="548" t="s">
        <v>64</v>
      </c>
      <c r="B1027" s="548"/>
      <c r="C1027" s="548"/>
      <c r="D1027" s="233" t="s">
        <v>95</v>
      </c>
      <c r="E1027" s="200">
        <v>12</v>
      </c>
      <c r="F1027" s="200"/>
      <c r="G1027" s="200"/>
      <c r="H1027" s="200"/>
      <c r="I1027" s="200"/>
      <c r="J1027" s="200"/>
      <c r="K1027" s="200"/>
      <c r="L1027" s="200"/>
      <c r="M1027" s="200"/>
      <c r="N1027" s="200"/>
      <c r="O1027" s="200"/>
      <c r="P1027" s="200"/>
      <c r="Q1027" s="233" t="s">
        <v>123</v>
      </c>
      <c r="R1027" s="200">
        <v>20</v>
      </c>
      <c r="S1027" s="200"/>
      <c r="T1027" s="200"/>
      <c r="U1027" s="200"/>
      <c r="V1027" s="200"/>
      <c r="W1027" s="457"/>
      <c r="X1027" s="457"/>
      <c r="Y1027" s="457"/>
      <c r="Z1027" s="457"/>
      <c r="AA1027" s="457"/>
      <c r="AB1027" s="457"/>
      <c r="AC1027" s="457"/>
      <c r="AD1027" s="457"/>
      <c r="AE1027" s="457"/>
      <c r="AF1027" s="457"/>
      <c r="AG1027" s="457"/>
      <c r="AH1027" s="457"/>
      <c r="AI1027" s="457"/>
      <c r="AJ1027" s="457"/>
      <c r="AK1027" s="457"/>
      <c r="AL1027" s="457"/>
      <c r="AM1027" s="457"/>
      <c r="AN1027" s="457"/>
      <c r="AO1027" s="457"/>
      <c r="AP1027" s="457"/>
      <c r="AQ1027" s="457"/>
      <c r="AR1027" s="457"/>
      <c r="AS1027" s="457"/>
      <c r="AT1027" s="457"/>
      <c r="AU1027" s="457"/>
      <c r="AV1027" s="457"/>
      <c r="AW1027" s="457"/>
      <c r="AX1027" s="457"/>
      <c r="AY1027" s="457"/>
      <c r="AZ1027" s="457"/>
      <c r="BA1027" s="457"/>
      <c r="BB1027" s="457"/>
      <c r="BC1027" s="457"/>
      <c r="BD1027" s="457"/>
      <c r="BE1027" s="200"/>
      <c r="BF1027" s="200"/>
      <c r="BG1027" s="200"/>
      <c r="BH1027" s="200"/>
      <c r="BI1027" s="200"/>
      <c r="BJ1027" s="200"/>
      <c r="BK1027" s="200"/>
    </row>
    <row r="1028" spans="1:63" ht="15.75" customHeight="1" x14ac:dyDescent="0.25">
      <c r="A1028" s="548" t="s">
        <v>48</v>
      </c>
      <c r="B1028" s="548"/>
      <c r="C1028" s="548"/>
      <c r="D1028" s="200">
        <v>7.5</v>
      </c>
      <c r="E1028" s="200">
        <v>6</v>
      </c>
      <c r="F1028" s="200"/>
      <c r="G1028" s="200"/>
      <c r="H1028" s="200"/>
      <c r="I1028" s="200"/>
      <c r="J1028" s="200"/>
      <c r="K1028" s="200"/>
      <c r="L1028" s="200"/>
      <c r="M1028" s="200"/>
      <c r="N1028" s="200"/>
      <c r="O1028" s="200"/>
      <c r="P1028" s="200"/>
      <c r="Q1028" s="200">
        <v>13</v>
      </c>
      <c r="R1028" s="200">
        <v>10</v>
      </c>
      <c r="S1028" s="200"/>
      <c r="T1028" s="200"/>
      <c r="U1028" s="200"/>
      <c r="V1028" s="200"/>
      <c r="W1028" s="457"/>
      <c r="X1028" s="457"/>
      <c r="Y1028" s="457"/>
      <c r="Z1028" s="457"/>
      <c r="AA1028" s="457"/>
      <c r="AB1028" s="457"/>
      <c r="AC1028" s="457"/>
      <c r="AD1028" s="457"/>
      <c r="AE1028" s="457"/>
      <c r="AF1028" s="457"/>
      <c r="AG1028" s="457"/>
      <c r="AH1028" s="457"/>
      <c r="AI1028" s="457"/>
      <c r="AJ1028" s="457"/>
      <c r="AK1028" s="457"/>
      <c r="AL1028" s="457"/>
      <c r="AM1028" s="457"/>
      <c r="AN1028" s="457"/>
      <c r="AO1028" s="457"/>
      <c r="AP1028" s="457"/>
      <c r="AQ1028" s="457"/>
      <c r="AR1028" s="457"/>
      <c r="AS1028" s="457"/>
      <c r="AT1028" s="457"/>
      <c r="AU1028" s="457"/>
      <c r="AV1028" s="457"/>
      <c r="AW1028" s="457"/>
      <c r="AX1028" s="457"/>
      <c r="AY1028" s="457"/>
      <c r="AZ1028" s="457"/>
      <c r="BA1028" s="457"/>
      <c r="BB1028" s="457"/>
      <c r="BC1028" s="457"/>
      <c r="BD1028" s="457"/>
      <c r="BE1028" s="200"/>
      <c r="BF1028" s="200"/>
      <c r="BG1028" s="200"/>
      <c r="BH1028" s="200"/>
      <c r="BI1028" s="200"/>
      <c r="BJ1028" s="200"/>
      <c r="BK1028" s="200"/>
    </row>
    <row r="1029" spans="1:63" ht="15.75" customHeight="1" x14ac:dyDescent="0.25">
      <c r="A1029" s="548" t="s">
        <v>18</v>
      </c>
      <c r="B1029" s="548"/>
      <c r="C1029" s="548"/>
      <c r="D1029" s="200">
        <v>7.2</v>
      </c>
      <c r="E1029" s="200">
        <v>6</v>
      </c>
      <c r="F1029" s="200"/>
      <c r="G1029" s="200"/>
      <c r="H1029" s="200"/>
      <c r="I1029" s="200"/>
      <c r="J1029" s="200"/>
      <c r="K1029" s="200"/>
      <c r="L1029" s="200"/>
      <c r="M1029" s="200"/>
      <c r="N1029" s="200"/>
      <c r="O1029" s="200"/>
      <c r="P1029" s="200"/>
      <c r="Q1029" s="200">
        <v>12</v>
      </c>
      <c r="R1029" s="200">
        <v>10</v>
      </c>
      <c r="S1029" s="200"/>
      <c r="T1029" s="200"/>
      <c r="U1029" s="200"/>
      <c r="V1029" s="200"/>
      <c r="W1029" s="457"/>
      <c r="X1029" s="457"/>
      <c r="Y1029" s="457"/>
      <c r="Z1029" s="457"/>
      <c r="AA1029" s="457"/>
      <c r="AB1029" s="457"/>
      <c r="AC1029" s="457"/>
      <c r="AD1029" s="457"/>
      <c r="AE1029" s="457"/>
      <c r="AF1029" s="457"/>
      <c r="AG1029" s="457"/>
      <c r="AH1029" s="457"/>
      <c r="AI1029" s="457"/>
      <c r="AJ1029" s="457"/>
      <c r="AK1029" s="457"/>
      <c r="AL1029" s="457"/>
      <c r="AM1029" s="457"/>
      <c r="AN1029" s="457"/>
      <c r="AO1029" s="457"/>
      <c r="AP1029" s="457"/>
      <c r="AQ1029" s="457"/>
      <c r="AR1029" s="457"/>
      <c r="AS1029" s="457"/>
      <c r="AT1029" s="457"/>
      <c r="AU1029" s="457"/>
      <c r="AV1029" s="457"/>
      <c r="AW1029" s="457"/>
      <c r="AX1029" s="457"/>
      <c r="AY1029" s="457"/>
      <c r="AZ1029" s="457"/>
      <c r="BA1029" s="457"/>
      <c r="BB1029" s="457"/>
      <c r="BC1029" s="457"/>
      <c r="BD1029" s="457"/>
      <c r="BE1029" s="200"/>
      <c r="BF1029" s="200"/>
      <c r="BG1029" s="200"/>
      <c r="BH1029" s="200"/>
      <c r="BI1029" s="200"/>
      <c r="BJ1029" s="200"/>
      <c r="BK1029" s="200"/>
    </row>
    <row r="1030" spans="1:63" ht="15.75" customHeight="1" x14ac:dyDescent="0.25">
      <c r="A1030" s="548" t="s">
        <v>20</v>
      </c>
      <c r="B1030" s="548"/>
      <c r="C1030" s="548"/>
      <c r="D1030" s="200">
        <v>4.5</v>
      </c>
      <c r="E1030" s="200">
        <v>4.5</v>
      </c>
      <c r="F1030" s="200"/>
      <c r="G1030" s="200"/>
      <c r="H1030" s="200"/>
      <c r="I1030" s="200"/>
      <c r="J1030" s="200"/>
      <c r="K1030" s="200"/>
      <c r="L1030" s="200"/>
      <c r="M1030" s="200"/>
      <c r="N1030" s="200"/>
      <c r="O1030" s="200"/>
      <c r="P1030" s="200"/>
      <c r="Q1030" s="200">
        <v>7.5</v>
      </c>
      <c r="R1030" s="200">
        <v>7.5</v>
      </c>
      <c r="S1030" s="200"/>
      <c r="T1030" s="200"/>
      <c r="U1030" s="200"/>
      <c r="V1030" s="200"/>
      <c r="W1030" s="457"/>
      <c r="X1030" s="457"/>
      <c r="Y1030" s="457"/>
      <c r="Z1030" s="457"/>
      <c r="AA1030" s="457"/>
      <c r="AB1030" s="457"/>
      <c r="AC1030" s="457"/>
      <c r="AD1030" s="457"/>
      <c r="AE1030" s="457"/>
      <c r="AF1030" s="457"/>
      <c r="AG1030" s="457"/>
      <c r="AH1030" s="457"/>
      <c r="AI1030" s="457"/>
      <c r="AJ1030" s="457"/>
      <c r="AK1030" s="457"/>
      <c r="AL1030" s="457"/>
      <c r="AM1030" s="457"/>
      <c r="AN1030" s="457"/>
      <c r="AO1030" s="457"/>
      <c r="AP1030" s="457"/>
      <c r="AQ1030" s="457"/>
      <c r="AR1030" s="457"/>
      <c r="AS1030" s="457"/>
      <c r="AT1030" s="457"/>
      <c r="AU1030" s="457"/>
      <c r="AV1030" s="457"/>
      <c r="AW1030" s="457"/>
      <c r="AX1030" s="457"/>
      <c r="AY1030" s="457"/>
      <c r="AZ1030" s="457"/>
      <c r="BA1030" s="457"/>
      <c r="BB1030" s="457"/>
      <c r="BC1030" s="457"/>
      <c r="BD1030" s="457"/>
      <c r="BE1030" s="200"/>
      <c r="BF1030" s="200"/>
      <c r="BG1030" s="200"/>
      <c r="BH1030" s="200"/>
      <c r="BI1030" s="200"/>
      <c r="BJ1030" s="200"/>
      <c r="BK1030" s="200"/>
    </row>
    <row r="1031" spans="1:63" ht="15.75" customHeight="1" x14ac:dyDescent="0.25">
      <c r="A1031" s="548" t="s">
        <v>19</v>
      </c>
      <c r="B1031" s="548"/>
      <c r="C1031" s="548"/>
      <c r="D1031" s="200">
        <v>3</v>
      </c>
      <c r="E1031" s="200">
        <v>3</v>
      </c>
      <c r="F1031" s="200"/>
      <c r="G1031" s="200"/>
      <c r="H1031" s="200"/>
      <c r="I1031" s="200"/>
      <c r="J1031" s="200"/>
      <c r="K1031" s="200"/>
      <c r="L1031" s="200"/>
      <c r="M1031" s="200"/>
      <c r="N1031" s="200"/>
      <c r="O1031" s="200"/>
      <c r="P1031" s="200"/>
      <c r="Q1031" s="200">
        <v>5</v>
      </c>
      <c r="R1031" s="200">
        <v>5</v>
      </c>
      <c r="S1031" s="200"/>
      <c r="T1031" s="200"/>
      <c r="U1031" s="201"/>
      <c r="V1031" s="201"/>
      <c r="W1031" s="548" t="s">
        <v>19</v>
      </c>
      <c r="X1031" s="548"/>
      <c r="Y1031" s="548"/>
      <c r="Z1031" s="200">
        <v>3</v>
      </c>
      <c r="AA1031" s="200">
        <v>3</v>
      </c>
      <c r="AB1031" s="200"/>
      <c r="AC1031" s="201"/>
      <c r="AD1031" s="201"/>
      <c r="AE1031" s="200"/>
      <c r="AF1031" s="200"/>
      <c r="AG1031" s="201"/>
      <c r="AH1031" s="201"/>
      <c r="AI1031" s="200"/>
      <c r="AJ1031" s="200"/>
      <c r="AK1031" s="201"/>
      <c r="AL1031" s="201"/>
      <c r="AM1031" s="201"/>
      <c r="AN1031" s="201"/>
      <c r="AO1031" s="200">
        <v>5</v>
      </c>
      <c r="AP1031" s="200">
        <v>5</v>
      </c>
      <c r="AQ1031" s="200"/>
      <c r="AR1031" s="201"/>
      <c r="AS1031" s="201"/>
      <c r="AT1031" s="200"/>
      <c r="AU1031" s="200"/>
      <c r="AV1031" s="201"/>
      <c r="AW1031" s="201"/>
      <c r="AX1031" s="200"/>
      <c r="AY1031" s="200"/>
      <c r="AZ1031" s="201"/>
      <c r="BA1031" s="201"/>
      <c r="BB1031" s="201"/>
      <c r="BC1031" s="201"/>
      <c r="BD1031" s="457"/>
      <c r="BE1031" s="200"/>
      <c r="BF1031" s="200"/>
      <c r="BG1031" s="200"/>
      <c r="BH1031" s="200"/>
      <c r="BI1031" s="200"/>
      <c r="BJ1031" s="200"/>
      <c r="BK1031" s="200"/>
    </row>
    <row r="1032" spans="1:63" ht="16.5" customHeight="1" x14ac:dyDescent="0.25">
      <c r="A1032" s="548" t="s">
        <v>6</v>
      </c>
      <c r="B1032" s="548"/>
      <c r="C1032" s="548"/>
      <c r="D1032" s="200">
        <v>1.5</v>
      </c>
      <c r="E1032" s="200">
        <v>1.5</v>
      </c>
      <c r="F1032" s="200"/>
      <c r="G1032" s="200"/>
      <c r="H1032" s="200"/>
      <c r="I1032" s="200"/>
      <c r="J1032" s="200"/>
      <c r="K1032" s="200"/>
      <c r="L1032" s="200"/>
      <c r="M1032" s="200"/>
      <c r="N1032" s="200"/>
      <c r="O1032" s="200"/>
      <c r="P1032" s="200"/>
      <c r="Q1032" s="200">
        <v>2.5</v>
      </c>
      <c r="R1032" s="200">
        <v>2.5</v>
      </c>
      <c r="S1032" s="200"/>
      <c r="T1032" s="200"/>
      <c r="U1032" s="200"/>
      <c r="V1032" s="200"/>
      <c r="W1032" s="457"/>
      <c r="X1032" s="457"/>
      <c r="Y1032" s="457"/>
      <c r="Z1032" s="457"/>
      <c r="AA1032" s="457"/>
      <c r="AB1032" s="457"/>
      <c r="AC1032" s="457"/>
      <c r="AD1032" s="457"/>
      <c r="AE1032" s="457"/>
      <c r="AF1032" s="457"/>
      <c r="AG1032" s="457"/>
      <c r="AH1032" s="457"/>
      <c r="AI1032" s="457"/>
      <c r="AJ1032" s="457"/>
      <c r="AK1032" s="457"/>
      <c r="AL1032" s="457"/>
      <c r="AM1032" s="457"/>
      <c r="AN1032" s="457"/>
      <c r="AO1032" s="457"/>
      <c r="AP1032" s="457"/>
      <c r="AQ1032" s="457"/>
      <c r="AR1032" s="457"/>
      <c r="AS1032" s="457"/>
      <c r="AT1032" s="457"/>
      <c r="AU1032" s="457"/>
      <c r="AV1032" s="457"/>
      <c r="AW1032" s="457"/>
      <c r="AX1032" s="457"/>
      <c r="AY1032" s="457"/>
      <c r="AZ1032" s="457"/>
      <c r="BA1032" s="457"/>
      <c r="BB1032" s="457"/>
      <c r="BC1032" s="457"/>
      <c r="BD1032" s="457"/>
      <c r="BE1032" s="200"/>
      <c r="BF1032" s="200"/>
      <c r="BG1032" s="200"/>
      <c r="BH1032" s="200"/>
      <c r="BI1032" s="200"/>
      <c r="BJ1032" s="200"/>
      <c r="BK1032" s="200"/>
    </row>
    <row r="1033" spans="1:63" ht="16.5" customHeight="1" x14ac:dyDescent="0.25">
      <c r="A1033" s="548" t="s">
        <v>61</v>
      </c>
      <c r="B1033" s="548"/>
      <c r="C1033" s="548"/>
      <c r="D1033" s="200">
        <v>120</v>
      </c>
      <c r="E1033" s="200">
        <v>120</v>
      </c>
      <c r="F1033" s="200"/>
      <c r="G1033" s="200"/>
      <c r="H1033" s="200"/>
      <c r="I1033" s="200"/>
      <c r="J1033" s="200"/>
      <c r="K1033" s="200"/>
      <c r="L1033" s="200"/>
      <c r="M1033" s="200"/>
      <c r="N1033" s="200"/>
      <c r="O1033" s="200"/>
      <c r="P1033" s="200"/>
      <c r="Q1033" s="200">
        <v>200</v>
      </c>
      <c r="R1033" s="200">
        <v>200</v>
      </c>
      <c r="S1033" s="200"/>
      <c r="T1033" s="200"/>
      <c r="U1033" s="200"/>
      <c r="V1033" s="200"/>
      <c r="W1033" s="457"/>
      <c r="X1033" s="457"/>
      <c r="Y1033" s="457"/>
      <c r="Z1033" s="457"/>
      <c r="AA1033" s="457"/>
      <c r="AB1033" s="457"/>
      <c r="AC1033" s="457"/>
      <c r="AD1033" s="457"/>
      <c r="AE1033" s="457"/>
      <c r="AF1033" s="457"/>
      <c r="AG1033" s="457"/>
      <c r="AH1033" s="457"/>
      <c r="AI1033" s="457"/>
      <c r="AJ1033" s="457"/>
      <c r="AK1033" s="457"/>
      <c r="AL1033" s="457"/>
      <c r="AM1033" s="457"/>
      <c r="AN1033" s="457"/>
      <c r="AO1033" s="457"/>
      <c r="AP1033" s="457"/>
      <c r="AQ1033" s="457"/>
      <c r="AR1033" s="457"/>
      <c r="AS1033" s="457"/>
      <c r="AT1033" s="457"/>
      <c r="AU1033" s="457"/>
      <c r="AV1033" s="457"/>
      <c r="AW1033" s="457"/>
      <c r="AX1033" s="457"/>
      <c r="AY1033" s="457"/>
      <c r="AZ1033" s="457"/>
      <c r="BA1033" s="457"/>
      <c r="BB1033" s="457"/>
      <c r="BC1033" s="457"/>
      <c r="BD1033" s="457"/>
      <c r="BE1033" s="200"/>
      <c r="BF1033" s="200"/>
      <c r="BG1033" s="200"/>
      <c r="BH1033" s="200"/>
      <c r="BI1033" s="200"/>
      <c r="BJ1033" s="200"/>
      <c r="BK1033" s="200"/>
    </row>
    <row r="1034" spans="1:63" ht="16.5" customHeight="1" x14ac:dyDescent="0.25">
      <c r="A1034" s="548"/>
      <c r="B1034" s="548"/>
      <c r="C1034" s="548"/>
      <c r="D1034" s="200"/>
      <c r="E1034" s="200"/>
      <c r="F1034" s="201">
        <v>1.1000000000000001</v>
      </c>
      <c r="G1034" s="201">
        <v>2.94</v>
      </c>
      <c r="H1034" s="201">
        <v>9.1199999999999992</v>
      </c>
      <c r="I1034" s="201">
        <v>67.349999999999994</v>
      </c>
      <c r="J1034" s="201">
        <v>5.5E-2</v>
      </c>
      <c r="K1034" s="201">
        <v>3.77</v>
      </c>
      <c r="L1034" s="201"/>
      <c r="M1034" s="201">
        <v>30.2</v>
      </c>
      <c r="N1034" s="201">
        <v>58.75</v>
      </c>
      <c r="O1034" s="201">
        <v>20.7</v>
      </c>
      <c r="P1034" s="201">
        <v>1.02</v>
      </c>
      <c r="Q1034" s="201"/>
      <c r="R1034" s="201"/>
      <c r="S1034" s="201">
        <v>1.83</v>
      </c>
      <c r="T1034" s="201">
        <v>4.9000000000000004</v>
      </c>
      <c r="U1034" s="201">
        <v>15.2</v>
      </c>
      <c r="V1034" s="201">
        <v>132.5</v>
      </c>
      <c r="W1034" s="457"/>
      <c r="X1034" s="457"/>
      <c r="Y1034" s="457"/>
      <c r="Z1034" s="457"/>
      <c r="AA1034" s="457"/>
      <c r="AB1034" s="457"/>
      <c r="AC1034" s="457"/>
      <c r="AD1034" s="457"/>
      <c r="AE1034" s="457"/>
      <c r="AF1034" s="457"/>
      <c r="AG1034" s="457"/>
      <c r="AH1034" s="457"/>
      <c r="AI1034" s="457"/>
      <c r="AJ1034" s="457"/>
      <c r="AK1034" s="457"/>
      <c r="AL1034" s="457"/>
      <c r="AM1034" s="457"/>
      <c r="AN1034" s="457"/>
      <c r="AO1034" s="457"/>
      <c r="AP1034" s="457"/>
      <c r="AQ1034" s="457"/>
      <c r="AR1034" s="457"/>
      <c r="AS1034" s="457"/>
      <c r="AT1034" s="457"/>
      <c r="AU1034" s="457"/>
      <c r="AV1034" s="457"/>
      <c r="AW1034" s="457"/>
      <c r="AX1034" s="457"/>
      <c r="AY1034" s="457"/>
      <c r="AZ1034" s="457"/>
      <c r="BA1034" s="457"/>
      <c r="BB1034" s="457"/>
      <c r="BC1034" s="457"/>
      <c r="BD1034" s="457"/>
      <c r="BE1034" s="201">
        <v>8.2000000000000003E-2</v>
      </c>
      <c r="BF1034" s="201">
        <v>11.5</v>
      </c>
      <c r="BG1034" s="201"/>
      <c r="BH1034" s="201">
        <v>42.4</v>
      </c>
      <c r="BI1034" s="201">
        <v>68.2</v>
      </c>
      <c r="BJ1034" s="201">
        <v>30.95</v>
      </c>
      <c r="BK1034" s="201">
        <v>1.48</v>
      </c>
    </row>
    <row r="1035" spans="1:63" s="1" customFormat="1" ht="16.5" customHeight="1" x14ac:dyDescent="0.25">
      <c r="A1035" s="559" t="s">
        <v>88</v>
      </c>
      <c r="B1035" s="559"/>
      <c r="C1035" s="559"/>
      <c r="D1035" s="10">
        <v>5</v>
      </c>
      <c r="E1035" s="10">
        <v>5</v>
      </c>
      <c r="F1035" s="10">
        <v>0.14000000000000001</v>
      </c>
      <c r="G1035" s="10">
        <v>0.75</v>
      </c>
      <c r="H1035" s="10">
        <v>0.16</v>
      </c>
      <c r="I1035" s="10">
        <v>10.3</v>
      </c>
      <c r="J1035" s="10"/>
      <c r="K1035" s="10"/>
      <c r="L1035" s="10"/>
      <c r="M1035" s="10"/>
      <c r="N1035" s="10"/>
      <c r="O1035" s="10"/>
      <c r="P1035" s="10"/>
      <c r="Q1035" s="234">
        <v>5</v>
      </c>
      <c r="R1035" s="10">
        <v>5</v>
      </c>
      <c r="S1035" s="10">
        <v>0.14000000000000001</v>
      </c>
      <c r="T1035" s="10">
        <v>0.75</v>
      </c>
      <c r="U1035" s="10">
        <v>0.16</v>
      </c>
      <c r="V1035" s="10">
        <v>10.3</v>
      </c>
      <c r="W1035" s="559" t="s">
        <v>88</v>
      </c>
      <c r="X1035" s="559"/>
      <c r="Y1035" s="559"/>
      <c r="Z1035" s="7">
        <v>5</v>
      </c>
      <c r="AA1035" s="10">
        <v>5</v>
      </c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29"/>
      <c r="AP1035" s="10">
        <v>5</v>
      </c>
      <c r="AQ1035" s="10"/>
      <c r="AR1035" s="10"/>
      <c r="AS1035" s="10"/>
      <c r="AT1035" s="7"/>
      <c r="AU1035" s="10"/>
      <c r="AV1035" s="10"/>
      <c r="AW1035" s="7"/>
      <c r="AX1035" s="7"/>
      <c r="AY1035" s="10"/>
      <c r="AZ1035" s="10"/>
      <c r="BA1035" s="7"/>
      <c r="BB1035" s="7"/>
      <c r="BC1035" s="7"/>
      <c r="BD1035" s="29"/>
      <c r="BE1035" s="10"/>
      <c r="BF1035" s="10"/>
      <c r="BG1035" s="10"/>
      <c r="BH1035" s="10"/>
      <c r="BI1035" s="10"/>
      <c r="BJ1035" s="10"/>
      <c r="BK1035" s="10"/>
    </row>
    <row r="1036" spans="1:63" ht="15.75" customHeight="1" x14ac:dyDescent="0.25">
      <c r="A1036" s="597" t="s">
        <v>38</v>
      </c>
      <c r="B1036" s="545"/>
      <c r="C1036" s="598"/>
      <c r="D1036" s="54"/>
      <c r="E1036" s="47"/>
      <c r="F1036" s="44"/>
      <c r="G1036" s="38"/>
      <c r="H1036" s="38"/>
      <c r="I1036" s="45"/>
      <c r="J1036" s="200"/>
      <c r="K1036" s="200"/>
      <c r="L1036" s="200"/>
      <c r="M1036" s="200"/>
      <c r="N1036" s="200"/>
      <c r="O1036" s="200"/>
      <c r="P1036" s="200"/>
      <c r="Q1036" s="44"/>
      <c r="R1036" s="47"/>
      <c r="S1036" s="44"/>
      <c r="T1036" s="38"/>
      <c r="U1036" s="51"/>
      <c r="V1036" s="49"/>
      <c r="W1036" s="599" t="s">
        <v>18</v>
      </c>
      <c r="X1036" s="600"/>
      <c r="Y1036" s="601"/>
      <c r="Z1036" s="38">
        <v>7.2</v>
      </c>
      <c r="AA1036" s="38">
        <v>6</v>
      </c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>
        <v>12</v>
      </c>
      <c r="AP1036" s="38">
        <v>10</v>
      </c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E1036" s="200"/>
      <c r="BF1036" s="200"/>
      <c r="BG1036" s="200"/>
      <c r="BH1036" s="200"/>
      <c r="BI1036" s="200"/>
      <c r="BJ1036" s="200"/>
      <c r="BK1036" s="200"/>
    </row>
    <row r="1037" spans="1:63" ht="15.75" customHeight="1" x14ac:dyDescent="0.25">
      <c r="A1037" s="504" t="s">
        <v>172</v>
      </c>
      <c r="B1037" s="510"/>
      <c r="C1037" s="511"/>
      <c r="D1037" s="54">
        <v>75</v>
      </c>
      <c r="E1037" s="49">
        <v>60</v>
      </c>
      <c r="F1037" s="44"/>
      <c r="G1037" s="38"/>
      <c r="H1037" s="38"/>
      <c r="I1037" s="45"/>
      <c r="J1037" s="200"/>
      <c r="K1037" s="200"/>
      <c r="L1037" s="200"/>
      <c r="M1037" s="200"/>
      <c r="N1037" s="200"/>
      <c r="O1037" s="200"/>
      <c r="P1037" s="200"/>
      <c r="Q1037" s="44">
        <v>100</v>
      </c>
      <c r="R1037" s="49">
        <v>80</v>
      </c>
      <c r="S1037" s="44"/>
      <c r="T1037" s="38"/>
      <c r="U1037" s="51"/>
      <c r="V1037" s="49"/>
      <c r="W1037" s="512" t="s">
        <v>20</v>
      </c>
      <c r="X1037" s="499"/>
      <c r="Y1037" s="513"/>
      <c r="Z1037" s="38">
        <v>1.8</v>
      </c>
      <c r="AA1037" s="38">
        <v>1.8</v>
      </c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>
        <v>3</v>
      </c>
      <c r="AP1037" s="38">
        <v>3</v>
      </c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E1037" s="200"/>
      <c r="BF1037" s="200"/>
      <c r="BG1037" s="200"/>
      <c r="BH1037" s="200"/>
      <c r="BI1037" s="200"/>
      <c r="BJ1037" s="200"/>
      <c r="BK1037" s="200"/>
    </row>
    <row r="1038" spans="1:63" ht="15.75" customHeight="1" x14ac:dyDescent="0.25">
      <c r="A1038" s="512" t="s">
        <v>120</v>
      </c>
      <c r="B1038" s="499"/>
      <c r="C1038" s="513"/>
      <c r="D1038" s="54">
        <v>96</v>
      </c>
      <c r="E1038" s="47">
        <v>44</v>
      </c>
      <c r="F1038" s="44"/>
      <c r="G1038" s="38"/>
      <c r="H1038" s="38"/>
      <c r="I1038" s="45"/>
      <c r="J1038" s="200"/>
      <c r="K1038" s="200"/>
      <c r="L1038" s="200"/>
      <c r="M1038" s="200"/>
      <c r="N1038" s="200"/>
      <c r="O1038" s="200"/>
      <c r="P1038" s="200"/>
      <c r="Q1038" s="44">
        <v>127</v>
      </c>
      <c r="R1038" s="47">
        <v>59</v>
      </c>
      <c r="S1038" s="44"/>
      <c r="T1038" s="38"/>
      <c r="U1038" s="51"/>
      <c r="V1038" s="49"/>
      <c r="W1038" s="512" t="s">
        <v>19</v>
      </c>
      <c r="X1038" s="499"/>
      <c r="Y1038" s="513"/>
      <c r="Z1038" s="38">
        <v>3</v>
      </c>
      <c r="AA1038" s="38">
        <v>3</v>
      </c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>
        <v>5</v>
      </c>
      <c r="AP1038" s="38">
        <v>5</v>
      </c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E1038" s="200"/>
      <c r="BF1038" s="200"/>
      <c r="BG1038" s="200"/>
      <c r="BH1038" s="200"/>
      <c r="BI1038" s="200"/>
      <c r="BJ1038" s="200"/>
      <c r="BK1038" s="200"/>
    </row>
    <row r="1039" spans="1:63" ht="15.75" customHeight="1" x14ac:dyDescent="0.25">
      <c r="A1039" s="512" t="s">
        <v>329</v>
      </c>
      <c r="B1039" s="499"/>
      <c r="C1039" s="513"/>
      <c r="D1039" s="54">
        <v>45</v>
      </c>
      <c r="E1039" s="47">
        <v>44</v>
      </c>
      <c r="F1039" s="44"/>
      <c r="G1039" s="38"/>
      <c r="H1039" s="38"/>
      <c r="I1039" s="45"/>
      <c r="J1039" s="200"/>
      <c r="K1039" s="200"/>
      <c r="L1039" s="200"/>
      <c r="M1039" s="200"/>
      <c r="N1039" s="200"/>
      <c r="O1039" s="200"/>
      <c r="P1039" s="200"/>
      <c r="Q1039" s="44">
        <v>60</v>
      </c>
      <c r="R1039" s="47">
        <v>59</v>
      </c>
      <c r="S1039" s="44"/>
      <c r="T1039" s="38"/>
      <c r="U1039" s="51"/>
      <c r="V1039" s="49"/>
      <c r="W1039" s="512" t="s">
        <v>19</v>
      </c>
      <c r="X1039" s="499"/>
      <c r="Y1039" s="513"/>
      <c r="Z1039" s="38">
        <v>3</v>
      </c>
      <c r="AA1039" s="38">
        <v>3</v>
      </c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>
        <v>5</v>
      </c>
      <c r="AP1039" s="38">
        <v>5</v>
      </c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E1039" s="200"/>
      <c r="BF1039" s="200"/>
      <c r="BG1039" s="200"/>
      <c r="BH1039" s="200"/>
      <c r="BI1039" s="200"/>
      <c r="BJ1039" s="200"/>
      <c r="BK1039" s="200"/>
    </row>
    <row r="1040" spans="1:63" ht="15.75" customHeight="1" x14ac:dyDescent="0.25">
      <c r="A1040" s="512" t="s">
        <v>25</v>
      </c>
      <c r="B1040" s="499"/>
      <c r="C1040" s="513"/>
      <c r="D1040" s="54">
        <v>16</v>
      </c>
      <c r="E1040" s="47">
        <v>16</v>
      </c>
      <c r="F1040" s="44"/>
      <c r="G1040" s="38"/>
      <c r="H1040" s="38"/>
      <c r="I1040" s="45"/>
      <c r="J1040" s="200"/>
      <c r="K1040" s="200"/>
      <c r="L1040" s="200"/>
      <c r="M1040" s="200"/>
      <c r="N1040" s="200"/>
      <c r="O1040" s="200"/>
      <c r="P1040" s="200"/>
      <c r="Q1040" s="44">
        <v>21</v>
      </c>
      <c r="R1040" s="47">
        <v>21</v>
      </c>
      <c r="S1040" s="44"/>
      <c r="T1040" s="38"/>
      <c r="U1040" s="51"/>
      <c r="V1040" s="49"/>
      <c r="W1040" s="512" t="s">
        <v>6</v>
      </c>
      <c r="X1040" s="499"/>
      <c r="Y1040" s="513"/>
      <c r="Z1040" s="38">
        <v>1.5</v>
      </c>
      <c r="AA1040" s="38">
        <v>1.5</v>
      </c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>
        <v>2.5</v>
      </c>
      <c r="AP1040" s="38">
        <v>2.5</v>
      </c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E1040" s="200"/>
      <c r="BF1040" s="200"/>
      <c r="BG1040" s="200"/>
      <c r="BH1040" s="200"/>
      <c r="BI1040" s="200"/>
      <c r="BJ1040" s="200"/>
      <c r="BK1040" s="200"/>
    </row>
    <row r="1041" spans="1:63" ht="15.75" customHeight="1" x14ac:dyDescent="0.25">
      <c r="A1041" s="512" t="s">
        <v>39</v>
      </c>
      <c r="B1041" s="499"/>
      <c r="C1041" s="513"/>
      <c r="D1041" s="54">
        <v>11</v>
      </c>
      <c r="E1041" s="47">
        <v>11</v>
      </c>
      <c r="F1041" s="44"/>
      <c r="G1041" s="38"/>
      <c r="H1041" s="38"/>
      <c r="I1041" s="45"/>
      <c r="J1041" s="200"/>
      <c r="K1041" s="200"/>
      <c r="L1041" s="200"/>
      <c r="M1041" s="200"/>
      <c r="N1041" s="200"/>
      <c r="O1041" s="200"/>
      <c r="P1041" s="200"/>
      <c r="Q1041" s="44">
        <v>15</v>
      </c>
      <c r="R1041" s="47">
        <v>15</v>
      </c>
      <c r="S1041" s="44"/>
      <c r="T1041" s="38"/>
      <c r="U1041" s="38"/>
      <c r="V1041" s="47"/>
      <c r="W1041" s="512" t="s">
        <v>143</v>
      </c>
      <c r="X1041" s="499"/>
      <c r="Y1041" s="513"/>
      <c r="Z1041" s="38">
        <v>120</v>
      </c>
      <c r="AA1041" s="38">
        <v>120</v>
      </c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>
        <v>200</v>
      </c>
      <c r="AP1041" s="38">
        <v>200</v>
      </c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E1041" s="200"/>
      <c r="BF1041" s="200"/>
      <c r="BG1041" s="200"/>
      <c r="BH1041" s="200"/>
      <c r="BI1041" s="200"/>
      <c r="BJ1041" s="200"/>
      <c r="BK1041" s="200"/>
    </row>
    <row r="1042" spans="1:63" ht="15.75" customHeight="1" x14ac:dyDescent="0.25">
      <c r="A1042" s="512" t="s">
        <v>51</v>
      </c>
      <c r="B1042" s="499"/>
      <c r="C1042" s="513"/>
      <c r="D1042" s="95">
        <v>6</v>
      </c>
      <c r="E1042" s="47">
        <v>6</v>
      </c>
      <c r="F1042" s="44"/>
      <c r="G1042" s="38"/>
      <c r="H1042" s="38"/>
      <c r="I1042" s="45"/>
      <c r="J1042" s="200"/>
      <c r="K1042" s="200"/>
      <c r="L1042" s="200"/>
      <c r="M1042" s="200"/>
      <c r="N1042" s="200"/>
      <c r="O1042" s="200"/>
      <c r="P1042" s="200"/>
      <c r="Q1042" s="44">
        <v>8</v>
      </c>
      <c r="R1042" s="47">
        <v>8</v>
      </c>
      <c r="S1042" s="44"/>
      <c r="T1042" s="38"/>
      <c r="U1042" s="38"/>
      <c r="V1042" s="47"/>
      <c r="W1042" s="512"/>
      <c r="X1042" s="499"/>
      <c r="Y1042" s="513"/>
      <c r="Z1042" s="38"/>
      <c r="AA1042" s="38"/>
      <c r="AB1042" s="51">
        <v>73.540000000000006</v>
      </c>
      <c r="AC1042" s="51">
        <v>228.9</v>
      </c>
      <c r="AD1042" s="51">
        <v>26.55</v>
      </c>
      <c r="AE1042" s="51">
        <v>15.75</v>
      </c>
      <c r="AF1042" s="51">
        <v>31.95</v>
      </c>
      <c r="AG1042" s="51">
        <v>0.71499999999999997</v>
      </c>
      <c r="AH1042" s="51"/>
      <c r="AI1042" s="51">
        <v>817.05</v>
      </c>
      <c r="AJ1042" s="51">
        <v>1.43</v>
      </c>
      <c r="AK1042" s="51">
        <v>2.8500000000000001E-2</v>
      </c>
      <c r="AL1042" s="51">
        <v>2.5000000000000001E-2</v>
      </c>
      <c r="AM1042" s="51">
        <v>0.34900000000000003</v>
      </c>
      <c r="AN1042" s="51">
        <v>6.1719999999999997</v>
      </c>
      <c r="AO1042" s="51"/>
      <c r="AP1042" s="51"/>
      <c r="AQ1042" s="51">
        <v>122.5</v>
      </c>
      <c r="AR1042" s="51">
        <v>381.5</v>
      </c>
      <c r="AS1042" s="51">
        <v>44.25</v>
      </c>
      <c r="AT1042" s="51">
        <v>26.25</v>
      </c>
      <c r="AU1042" s="51">
        <v>53</v>
      </c>
      <c r="AV1042" s="51">
        <v>1.19</v>
      </c>
      <c r="AW1042" s="51"/>
      <c r="AX1042" s="51">
        <v>1361.75</v>
      </c>
      <c r="AY1042" s="51">
        <v>2.39</v>
      </c>
      <c r="AZ1042" s="51">
        <v>4.7500000000000001E-2</v>
      </c>
      <c r="BA1042" s="51">
        <v>4.2500000000000003E-2</v>
      </c>
      <c r="BB1042" s="51">
        <v>0.57999999999999996</v>
      </c>
      <c r="BC1042" s="51">
        <v>10.28</v>
      </c>
      <c r="BE1042" s="200"/>
      <c r="BF1042" s="200"/>
      <c r="BG1042" s="200"/>
      <c r="BH1042" s="200"/>
      <c r="BI1042" s="200"/>
      <c r="BJ1042" s="200"/>
      <c r="BK1042" s="200"/>
    </row>
    <row r="1043" spans="1:63" ht="16.5" customHeight="1" x14ac:dyDescent="0.25">
      <c r="A1043" s="512"/>
      <c r="B1043" s="499"/>
      <c r="C1043" s="513"/>
      <c r="D1043" s="54"/>
      <c r="E1043" s="49"/>
      <c r="F1043" s="50">
        <v>11.66</v>
      </c>
      <c r="G1043" s="51">
        <v>2.75</v>
      </c>
      <c r="H1043" s="51">
        <v>9.98</v>
      </c>
      <c r="I1043" s="213">
        <v>111</v>
      </c>
      <c r="J1043" s="9">
        <v>0.06</v>
      </c>
      <c r="K1043" s="10">
        <v>0.5</v>
      </c>
      <c r="L1043" s="10">
        <v>37</v>
      </c>
      <c r="M1043" s="10">
        <v>26.4</v>
      </c>
      <c r="N1043" s="10">
        <v>95.4</v>
      </c>
      <c r="O1043" s="10">
        <v>15.7</v>
      </c>
      <c r="P1043" s="214">
        <v>1.0900000000000001</v>
      </c>
      <c r="Q1043" s="54"/>
      <c r="R1043" s="47"/>
      <c r="S1043" s="50">
        <v>15.64</v>
      </c>
      <c r="T1043" s="51">
        <v>3.89</v>
      </c>
      <c r="U1043" s="51">
        <v>13.46</v>
      </c>
      <c r="V1043" s="49">
        <v>151</v>
      </c>
      <c r="W1043" s="504" t="s">
        <v>38</v>
      </c>
      <c r="X1043" s="510"/>
      <c r="Y1043" s="511"/>
      <c r="Z1043" s="38"/>
      <c r="AA1043" s="38"/>
      <c r="AB1043" s="38"/>
      <c r="AC1043" s="51"/>
      <c r="AD1043" s="51"/>
      <c r="AE1043" s="38"/>
      <c r="AF1043" s="38"/>
      <c r="AG1043" s="51"/>
      <c r="AH1043" s="51"/>
      <c r="AI1043" s="38"/>
      <c r="AJ1043" s="38"/>
      <c r="AK1043" s="51"/>
      <c r="AL1043" s="51"/>
      <c r="AM1043" s="51"/>
      <c r="AN1043" s="51"/>
      <c r="AO1043" s="38"/>
      <c r="AP1043" s="38"/>
      <c r="AQ1043" s="38"/>
      <c r="AR1043" s="51"/>
      <c r="AS1043" s="51"/>
      <c r="AT1043" s="38"/>
      <c r="AU1043" s="38"/>
      <c r="AV1043" s="51"/>
      <c r="AW1043" s="51"/>
      <c r="AX1043" s="38"/>
      <c r="AY1043" s="38"/>
      <c r="AZ1043" s="51"/>
      <c r="BA1043" s="51"/>
      <c r="BB1043" s="51"/>
      <c r="BC1043" s="51"/>
      <c r="BE1043" s="178">
        <v>0.08</v>
      </c>
      <c r="BF1043" s="179">
        <v>0.67</v>
      </c>
      <c r="BG1043" s="179">
        <v>51</v>
      </c>
      <c r="BH1043" s="179">
        <v>35.1</v>
      </c>
      <c r="BI1043" s="179">
        <v>127.8</v>
      </c>
      <c r="BJ1043" s="179">
        <v>21</v>
      </c>
      <c r="BK1043" s="180">
        <v>1.47</v>
      </c>
    </row>
    <row r="1044" spans="1:63" ht="12.75" hidden="1" customHeight="1" x14ac:dyDescent="0.3">
      <c r="A1044" s="597"/>
      <c r="B1044" s="545"/>
      <c r="C1044" s="598"/>
      <c r="D1044" s="54"/>
      <c r="E1044" s="49"/>
      <c r="F1044" s="50"/>
      <c r="G1044" s="51"/>
      <c r="H1044" s="51"/>
      <c r="I1044" s="52"/>
      <c r="J1044" s="54"/>
      <c r="K1044" s="49"/>
      <c r="L1044" s="50"/>
      <c r="M1044" s="51"/>
      <c r="N1044" s="51"/>
      <c r="O1044" s="4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</row>
    <row r="1045" spans="1:63" s="1" customFormat="1" ht="15" customHeight="1" x14ac:dyDescent="0.25">
      <c r="A1045" s="518" t="s">
        <v>395</v>
      </c>
      <c r="B1045" s="519"/>
      <c r="C1045" s="520"/>
      <c r="D1045" s="17"/>
      <c r="E1045" s="6">
        <v>120</v>
      </c>
      <c r="F1045" s="9"/>
      <c r="G1045" s="10"/>
      <c r="H1045" s="10"/>
      <c r="I1045" s="10"/>
      <c r="J1045" s="9"/>
      <c r="K1045" s="10"/>
      <c r="L1045" s="10"/>
      <c r="M1045" s="10"/>
      <c r="N1045" s="10"/>
      <c r="O1045" s="10"/>
      <c r="P1045" s="214"/>
      <c r="Q1045" s="24"/>
      <c r="R1045" s="6">
        <v>150</v>
      </c>
      <c r="S1045" s="9"/>
      <c r="T1045" s="10"/>
      <c r="U1045" s="10"/>
      <c r="V1045" s="6"/>
      <c r="W1045" s="521" t="s">
        <v>163</v>
      </c>
      <c r="X1045" s="522"/>
      <c r="Y1045" s="523"/>
      <c r="Z1045" s="7"/>
      <c r="AA1045" s="10">
        <v>120</v>
      </c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>
        <v>150</v>
      </c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E1045" s="9"/>
      <c r="BF1045" s="10"/>
      <c r="BG1045" s="10"/>
      <c r="BH1045" s="10"/>
      <c r="BI1045" s="10"/>
      <c r="BJ1045" s="10"/>
      <c r="BK1045" s="214"/>
    </row>
    <row r="1046" spans="1:63" s="28" customFormat="1" x14ac:dyDescent="0.25">
      <c r="A1046" s="521" t="s">
        <v>396</v>
      </c>
      <c r="B1046" s="522"/>
      <c r="C1046" s="523"/>
      <c r="D1046" s="17"/>
      <c r="E1046" s="8"/>
      <c r="F1046" s="3"/>
      <c r="G1046" s="7"/>
      <c r="H1046" s="7"/>
      <c r="I1046" s="7"/>
      <c r="J1046" s="3"/>
      <c r="K1046" s="7"/>
      <c r="L1046" s="7"/>
      <c r="M1046" s="7"/>
      <c r="N1046" s="7"/>
      <c r="O1046" s="7"/>
      <c r="P1046" s="266"/>
      <c r="Q1046" s="17"/>
      <c r="R1046" s="8"/>
      <c r="S1046" s="3"/>
      <c r="T1046" s="7"/>
      <c r="U1046" s="7"/>
      <c r="V1046" s="8"/>
      <c r="W1046" s="521" t="s">
        <v>164</v>
      </c>
      <c r="X1046" s="522"/>
      <c r="Y1046" s="523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E1046" s="3"/>
      <c r="BF1046" s="7"/>
      <c r="BG1046" s="7"/>
      <c r="BH1046" s="7"/>
      <c r="BI1046" s="7"/>
      <c r="BJ1046" s="7"/>
      <c r="BK1046" s="266"/>
    </row>
    <row r="1047" spans="1:63" s="28" customFormat="1" x14ac:dyDescent="0.25">
      <c r="A1047" s="524" t="s">
        <v>397</v>
      </c>
      <c r="B1047" s="525"/>
      <c r="C1047" s="526"/>
      <c r="D1047" s="17">
        <v>42</v>
      </c>
      <c r="E1047" s="8">
        <v>42</v>
      </c>
      <c r="F1047" s="3"/>
      <c r="G1047" s="7"/>
      <c r="H1047" s="7"/>
      <c r="I1047" s="7"/>
      <c r="J1047" s="3"/>
      <c r="K1047" s="7"/>
      <c r="L1047" s="7"/>
      <c r="M1047" s="7"/>
      <c r="N1047" s="7"/>
      <c r="O1047" s="7"/>
      <c r="P1047" s="266"/>
      <c r="Q1047" s="17">
        <v>54</v>
      </c>
      <c r="R1047" s="8">
        <v>54</v>
      </c>
      <c r="S1047" s="3"/>
      <c r="T1047" s="7"/>
      <c r="U1047" s="7"/>
      <c r="V1047" s="8"/>
      <c r="W1047" s="524" t="s">
        <v>115</v>
      </c>
      <c r="X1047" s="525"/>
      <c r="Y1047" s="526"/>
      <c r="Z1047" s="7">
        <v>42</v>
      </c>
      <c r="AA1047" s="7">
        <v>42</v>
      </c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>
        <v>52.5</v>
      </c>
      <c r="AP1047" s="7">
        <v>52.5</v>
      </c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E1047" s="3"/>
      <c r="BF1047" s="7"/>
      <c r="BG1047" s="7"/>
      <c r="BH1047" s="7"/>
      <c r="BI1047" s="7"/>
      <c r="BJ1047" s="7"/>
      <c r="BK1047" s="266"/>
    </row>
    <row r="1048" spans="1:63" s="1" customFormat="1" x14ac:dyDescent="0.25">
      <c r="A1048" s="543" t="s">
        <v>228</v>
      </c>
      <c r="B1048" s="515"/>
      <c r="C1048" s="516"/>
      <c r="D1048" s="17">
        <v>5.4</v>
      </c>
      <c r="E1048" s="6">
        <v>5.4</v>
      </c>
      <c r="F1048" s="9"/>
      <c r="G1048" s="10"/>
      <c r="H1048" s="10"/>
      <c r="I1048" s="10"/>
      <c r="J1048" s="9"/>
      <c r="K1048" s="10"/>
      <c r="L1048" s="10"/>
      <c r="M1048" s="10"/>
      <c r="N1048" s="10"/>
      <c r="O1048" s="10"/>
      <c r="P1048" s="214"/>
      <c r="Q1048" s="17">
        <v>6.7</v>
      </c>
      <c r="R1048" s="6">
        <v>6.7</v>
      </c>
      <c r="S1048" s="9"/>
      <c r="T1048" s="10"/>
      <c r="U1048" s="10"/>
      <c r="V1048" s="18"/>
      <c r="W1048" s="543" t="s">
        <v>132</v>
      </c>
      <c r="X1048" s="515"/>
      <c r="Y1048" s="516"/>
      <c r="Z1048" s="7">
        <v>4</v>
      </c>
      <c r="AA1048" s="10">
        <v>4</v>
      </c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7">
        <v>5</v>
      </c>
      <c r="AP1048" s="10">
        <v>5</v>
      </c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E1048" s="9"/>
      <c r="BF1048" s="10"/>
      <c r="BG1048" s="10"/>
      <c r="BH1048" s="10"/>
      <c r="BI1048" s="10"/>
      <c r="BJ1048" s="10"/>
      <c r="BK1048" s="214"/>
    </row>
    <row r="1049" spans="1:63" s="1" customFormat="1" x14ac:dyDescent="0.25">
      <c r="A1049" s="521"/>
      <c r="B1049" s="522"/>
      <c r="C1049" s="523"/>
      <c r="D1049" s="24"/>
      <c r="E1049" s="6"/>
      <c r="F1049" s="9">
        <v>2.92</v>
      </c>
      <c r="G1049" s="10">
        <v>4.29</v>
      </c>
      <c r="H1049" s="10">
        <v>29.34</v>
      </c>
      <c r="I1049" s="10">
        <v>167.76</v>
      </c>
      <c r="J1049" s="9">
        <v>0.04</v>
      </c>
      <c r="K1049" s="10"/>
      <c r="L1049" s="10">
        <v>20</v>
      </c>
      <c r="M1049" s="10">
        <v>4</v>
      </c>
      <c r="N1049" s="10">
        <v>37.96</v>
      </c>
      <c r="O1049" s="10">
        <v>18</v>
      </c>
      <c r="P1049" s="214">
        <v>1.08</v>
      </c>
      <c r="Q1049" s="24"/>
      <c r="R1049" s="6"/>
      <c r="S1049" s="9">
        <v>3.65</v>
      </c>
      <c r="T1049" s="10">
        <v>5.37</v>
      </c>
      <c r="U1049" s="10">
        <v>36.619999999999997</v>
      </c>
      <c r="V1049" s="6">
        <v>209.7</v>
      </c>
      <c r="W1049" s="521"/>
      <c r="X1049" s="522"/>
      <c r="Y1049" s="523"/>
      <c r="Z1049" s="10"/>
      <c r="AA1049" s="10"/>
      <c r="AB1049" s="10">
        <v>0.3</v>
      </c>
      <c r="AC1049" s="10">
        <v>31.2</v>
      </c>
      <c r="AD1049" s="10">
        <v>5</v>
      </c>
      <c r="AE1049" s="10">
        <v>21.8</v>
      </c>
      <c r="AF1049" s="10">
        <v>38.200000000000003</v>
      </c>
      <c r="AG1049" s="10">
        <v>1.1399999999999999</v>
      </c>
      <c r="AH1049" s="10">
        <v>20</v>
      </c>
      <c r="AI1049" s="10">
        <v>15</v>
      </c>
      <c r="AJ1049" s="10">
        <v>1</v>
      </c>
      <c r="AK1049" s="10">
        <v>0.06</v>
      </c>
      <c r="AL1049" s="10">
        <v>0.03</v>
      </c>
      <c r="AM1049" s="10">
        <v>0.8</v>
      </c>
      <c r="AN1049" s="10"/>
      <c r="AO1049" s="10"/>
      <c r="AP1049" s="10"/>
      <c r="AQ1049" s="10">
        <v>0.4</v>
      </c>
      <c r="AR1049" s="10">
        <v>41.3</v>
      </c>
      <c r="AS1049" s="10">
        <v>6.4</v>
      </c>
      <c r="AT1049" s="10">
        <v>29</v>
      </c>
      <c r="AU1049" s="10">
        <v>50.6</v>
      </c>
      <c r="AV1049" s="10">
        <v>1.52</v>
      </c>
      <c r="AW1049" s="10">
        <v>20</v>
      </c>
      <c r="AX1049" s="10">
        <v>15</v>
      </c>
      <c r="AY1049" s="10">
        <v>1.31</v>
      </c>
      <c r="AZ1049" s="10">
        <v>0.08</v>
      </c>
      <c r="BA1049" s="10">
        <v>0.03</v>
      </c>
      <c r="BB1049" s="10">
        <v>1.07</v>
      </c>
      <c r="BC1049" s="10"/>
      <c r="BE1049" s="9">
        <v>0.06</v>
      </c>
      <c r="BF1049" s="10"/>
      <c r="BG1049" s="10">
        <v>20</v>
      </c>
      <c r="BH1049" s="10">
        <v>5</v>
      </c>
      <c r="BI1049" s="10">
        <v>38.200000000000003</v>
      </c>
      <c r="BJ1049" s="10">
        <v>21.8</v>
      </c>
      <c r="BK1049" s="214">
        <v>1.1399999999999999</v>
      </c>
    </row>
    <row r="1050" spans="1:63" ht="15.75" customHeight="1" x14ac:dyDescent="0.25">
      <c r="A1050" s="597" t="s">
        <v>353</v>
      </c>
      <c r="B1050" s="545"/>
      <c r="C1050" s="598"/>
      <c r="D1050" s="54"/>
      <c r="E1050" s="49">
        <v>20</v>
      </c>
      <c r="F1050" s="44"/>
      <c r="G1050" s="38"/>
      <c r="H1050" s="38"/>
      <c r="I1050" s="270"/>
      <c r="J1050" s="175"/>
      <c r="K1050" s="176"/>
      <c r="L1050" s="176"/>
      <c r="M1050" s="176"/>
      <c r="N1050" s="176"/>
      <c r="O1050" s="176"/>
      <c r="P1050" s="177"/>
      <c r="Q1050" s="54"/>
      <c r="R1050" s="49">
        <v>40</v>
      </c>
      <c r="S1050" s="44"/>
      <c r="T1050" s="38"/>
      <c r="U1050" s="38"/>
      <c r="V1050" s="47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E1050" s="175"/>
      <c r="BF1050" s="176"/>
      <c r="BG1050" s="176"/>
      <c r="BH1050" s="176"/>
      <c r="BI1050" s="176"/>
      <c r="BJ1050" s="176"/>
      <c r="BK1050" s="177"/>
    </row>
    <row r="1051" spans="1:63" ht="16.5" customHeight="1" x14ac:dyDescent="0.25">
      <c r="A1051" s="536" t="s">
        <v>21</v>
      </c>
      <c r="B1051" s="595"/>
      <c r="C1051" s="596"/>
      <c r="D1051" s="98">
        <v>1.1499999999999999</v>
      </c>
      <c r="E1051" s="99">
        <v>1.1499999999999999</v>
      </c>
      <c r="F1051" s="70"/>
      <c r="G1051" s="71"/>
      <c r="H1051" s="71"/>
      <c r="I1051" s="271"/>
      <c r="J1051" s="272"/>
      <c r="K1051" s="273"/>
      <c r="L1051" s="273"/>
      <c r="M1051" s="273"/>
      <c r="N1051" s="273"/>
      <c r="O1051" s="273"/>
      <c r="P1051" s="274"/>
      <c r="Q1051" s="98">
        <v>2.2999999999999998</v>
      </c>
      <c r="R1051" s="99">
        <v>2.2999999999999998</v>
      </c>
      <c r="S1051" s="70"/>
      <c r="T1051" s="71"/>
      <c r="U1051" s="71"/>
      <c r="V1051" s="97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E1051" s="272"/>
      <c r="BF1051" s="273"/>
      <c r="BG1051" s="273"/>
      <c r="BH1051" s="273"/>
      <c r="BI1051" s="273"/>
      <c r="BJ1051" s="273"/>
      <c r="BK1051" s="274"/>
    </row>
    <row r="1052" spans="1:63" s="1" customFormat="1" x14ac:dyDescent="0.25">
      <c r="A1052" s="587" t="s">
        <v>19</v>
      </c>
      <c r="B1052" s="588"/>
      <c r="C1052" s="589"/>
      <c r="D1052" s="17">
        <v>0.45</v>
      </c>
      <c r="E1052" s="6">
        <v>0.45</v>
      </c>
      <c r="F1052" s="9"/>
      <c r="G1052" s="10"/>
      <c r="H1052" s="10"/>
      <c r="I1052" s="10"/>
      <c r="J1052" s="9"/>
      <c r="K1052" s="10"/>
      <c r="L1052" s="10"/>
      <c r="M1052" s="10"/>
      <c r="N1052" s="10"/>
      <c r="O1052" s="10"/>
      <c r="P1052" s="214"/>
      <c r="Q1052" s="17">
        <v>0.9</v>
      </c>
      <c r="R1052" s="6">
        <v>0.9</v>
      </c>
      <c r="S1052" s="9"/>
      <c r="T1052" s="10"/>
      <c r="U1052" s="10"/>
      <c r="V1052" s="18"/>
      <c r="W1052" s="543" t="s">
        <v>132</v>
      </c>
      <c r="X1052" s="515"/>
      <c r="Y1052" s="516"/>
      <c r="Z1052" s="7">
        <v>4</v>
      </c>
      <c r="AA1052" s="10">
        <v>4</v>
      </c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7">
        <v>5</v>
      </c>
      <c r="AP1052" s="10">
        <v>5</v>
      </c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E1052" s="9"/>
      <c r="BF1052" s="10"/>
      <c r="BG1052" s="10"/>
      <c r="BH1052" s="10"/>
      <c r="BI1052" s="10"/>
      <c r="BJ1052" s="10"/>
      <c r="BK1052" s="214"/>
    </row>
    <row r="1053" spans="1:63" ht="16.5" customHeight="1" x14ac:dyDescent="0.25">
      <c r="A1053" s="590" t="s">
        <v>61</v>
      </c>
      <c r="B1053" s="591"/>
      <c r="C1053" s="592"/>
      <c r="D1053" s="54">
        <v>11.5</v>
      </c>
      <c r="E1053" s="47">
        <v>11.5</v>
      </c>
      <c r="F1053" s="100"/>
      <c r="G1053" s="101"/>
      <c r="H1053" s="101"/>
      <c r="I1053" s="275"/>
      <c r="J1053" s="276"/>
      <c r="K1053" s="277"/>
      <c r="L1053" s="277"/>
      <c r="M1053" s="277"/>
      <c r="N1053" s="277"/>
      <c r="O1053" s="277"/>
      <c r="P1053" s="278"/>
      <c r="Q1053" s="54">
        <v>23</v>
      </c>
      <c r="R1053" s="47">
        <v>23</v>
      </c>
      <c r="S1053" s="100"/>
      <c r="T1053" s="101"/>
      <c r="U1053" s="101"/>
      <c r="V1053" s="103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E1053" s="276"/>
      <c r="BF1053" s="277"/>
      <c r="BG1053" s="277"/>
      <c r="BH1053" s="277"/>
      <c r="BI1053" s="277"/>
      <c r="BJ1053" s="277"/>
      <c r="BK1053" s="278"/>
    </row>
    <row r="1054" spans="1:63" ht="15.75" customHeight="1" x14ac:dyDescent="0.25">
      <c r="A1054" s="565" t="s">
        <v>248</v>
      </c>
      <c r="B1054" s="593"/>
      <c r="C1054" s="594"/>
      <c r="D1054" s="54">
        <v>5.5</v>
      </c>
      <c r="E1054" s="47">
        <v>4.5</v>
      </c>
      <c r="F1054" s="44"/>
      <c r="G1054" s="38"/>
      <c r="H1054" s="38"/>
      <c r="I1054" s="270"/>
      <c r="J1054" s="175"/>
      <c r="K1054" s="176"/>
      <c r="L1054" s="176"/>
      <c r="M1054" s="176"/>
      <c r="N1054" s="176"/>
      <c r="O1054" s="176"/>
      <c r="P1054" s="177"/>
      <c r="Q1054" s="54">
        <v>11</v>
      </c>
      <c r="R1054" s="47">
        <v>9</v>
      </c>
      <c r="S1054" s="44"/>
      <c r="T1054" s="38"/>
      <c r="U1054" s="51"/>
      <c r="V1054" s="51"/>
      <c r="W1054" s="453"/>
      <c r="X1054" s="93"/>
      <c r="Y1054" s="94"/>
      <c r="Z1054" s="38"/>
      <c r="AA1054" s="38"/>
      <c r="AB1054" s="38"/>
      <c r="AC1054" s="51"/>
      <c r="AD1054" s="51"/>
      <c r="AE1054" s="38"/>
      <c r="AF1054" s="38"/>
      <c r="AG1054" s="51"/>
      <c r="AH1054" s="51"/>
      <c r="AI1054" s="38"/>
      <c r="AJ1054" s="38"/>
      <c r="AK1054" s="51"/>
      <c r="AL1054" s="51"/>
      <c r="AM1054" s="51"/>
      <c r="AN1054" s="51"/>
      <c r="AO1054" s="38"/>
      <c r="AP1054" s="38"/>
      <c r="AQ1054" s="38"/>
      <c r="AR1054" s="51"/>
      <c r="AS1054" s="51"/>
      <c r="AT1054" s="38"/>
      <c r="AU1054" s="38"/>
      <c r="AV1054" s="51"/>
      <c r="AW1054" s="51"/>
      <c r="AX1054" s="38"/>
      <c r="AY1054" s="38"/>
      <c r="AZ1054" s="51"/>
      <c r="BA1054" s="51"/>
      <c r="BB1054" s="51"/>
      <c r="BC1054" s="51"/>
      <c r="BE1054" s="175"/>
      <c r="BF1054" s="176"/>
      <c r="BG1054" s="176"/>
      <c r="BH1054" s="176"/>
      <c r="BI1054" s="176"/>
      <c r="BJ1054" s="176"/>
      <c r="BK1054" s="177"/>
    </row>
    <row r="1055" spans="1:63" ht="15.75" customHeight="1" x14ac:dyDescent="0.25">
      <c r="A1055" s="536" t="s">
        <v>7</v>
      </c>
      <c r="B1055" s="595"/>
      <c r="C1055" s="596"/>
      <c r="D1055" s="54">
        <v>0.9</v>
      </c>
      <c r="E1055" s="47">
        <v>0.9</v>
      </c>
      <c r="F1055" s="50"/>
      <c r="G1055" s="51"/>
      <c r="H1055" s="51"/>
      <c r="I1055" s="213"/>
      <c r="J1055" s="178"/>
      <c r="K1055" s="179"/>
      <c r="L1055" s="179"/>
      <c r="M1055" s="179"/>
      <c r="N1055" s="179"/>
      <c r="O1055" s="179"/>
      <c r="P1055" s="180"/>
      <c r="Q1055" s="54">
        <v>1.8</v>
      </c>
      <c r="R1055" s="47">
        <v>1.8</v>
      </c>
      <c r="S1055" s="50"/>
      <c r="T1055" s="51"/>
      <c r="U1055" s="51"/>
      <c r="V1055" s="4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E1055" s="178"/>
      <c r="BF1055" s="179"/>
      <c r="BG1055" s="179"/>
      <c r="BH1055" s="179"/>
      <c r="BI1055" s="179"/>
      <c r="BJ1055" s="179"/>
      <c r="BK1055" s="180"/>
    </row>
    <row r="1056" spans="1:63" ht="15.75" customHeight="1" x14ac:dyDescent="0.25">
      <c r="A1056" s="512"/>
      <c r="B1056" s="499"/>
      <c r="C1056" s="513"/>
      <c r="D1056" s="54"/>
      <c r="E1056" s="47"/>
      <c r="F1056" s="50">
        <v>0.28999999999999998</v>
      </c>
      <c r="G1056" s="51">
        <v>0.9</v>
      </c>
      <c r="H1056" s="51">
        <v>1.39</v>
      </c>
      <c r="I1056" s="213">
        <v>19.850000000000001</v>
      </c>
      <c r="J1056" s="178">
        <v>0.05</v>
      </c>
      <c r="K1056" s="179">
        <v>0.47</v>
      </c>
      <c r="L1056" s="179">
        <v>6.9</v>
      </c>
      <c r="M1056" s="179">
        <v>6.74</v>
      </c>
      <c r="N1056" s="179">
        <v>7.6</v>
      </c>
      <c r="O1056" s="179">
        <v>2.4</v>
      </c>
      <c r="P1056" s="180">
        <v>0.11</v>
      </c>
      <c r="Q1056" s="54"/>
      <c r="R1056" s="47"/>
      <c r="S1056" s="50">
        <v>0.57999999999999996</v>
      </c>
      <c r="T1056" s="51">
        <v>1.81</v>
      </c>
      <c r="U1056" s="51">
        <v>2.77</v>
      </c>
      <c r="V1056" s="52">
        <v>39.700000000000003</v>
      </c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E1056" s="178">
        <v>0.1</v>
      </c>
      <c r="BF1056" s="179">
        <v>0.93</v>
      </c>
      <c r="BG1056" s="179">
        <v>13.8</v>
      </c>
      <c r="BH1056" s="179">
        <v>13.48</v>
      </c>
      <c r="BI1056" s="179">
        <v>15.19</v>
      </c>
      <c r="BJ1056" s="179">
        <v>4.8</v>
      </c>
      <c r="BK1056" s="180">
        <v>0.22</v>
      </c>
    </row>
    <row r="1057" spans="1:63" s="1" customFormat="1" x14ac:dyDescent="0.25">
      <c r="A1057" s="504" t="s">
        <v>138</v>
      </c>
      <c r="B1057" s="504"/>
      <c r="C1057" s="504"/>
      <c r="D1057" s="54"/>
      <c r="E1057" s="49">
        <v>150</v>
      </c>
      <c r="F1057" s="44"/>
      <c r="G1057" s="38"/>
      <c r="H1057" s="38"/>
      <c r="I1057" s="45"/>
      <c r="J1057" s="200"/>
      <c r="K1057" s="200"/>
      <c r="L1057" s="200"/>
      <c r="M1057" s="200"/>
      <c r="N1057" s="200"/>
      <c r="O1057" s="200"/>
      <c r="P1057" s="200"/>
      <c r="Q1057" s="44"/>
      <c r="R1057" s="49">
        <v>180</v>
      </c>
      <c r="S1057" s="44"/>
      <c r="T1057" s="38"/>
      <c r="U1057" s="38"/>
      <c r="V1057" s="47"/>
      <c r="W1057" s="543" t="s">
        <v>132</v>
      </c>
      <c r="X1057" s="515"/>
      <c r="Y1057" s="516"/>
      <c r="Z1057" s="7">
        <v>4</v>
      </c>
      <c r="AA1057" s="10">
        <v>4</v>
      </c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7">
        <v>5</v>
      </c>
      <c r="AP1057" s="10">
        <v>5</v>
      </c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E1057" s="200"/>
      <c r="BF1057" s="200"/>
      <c r="BG1057" s="200"/>
      <c r="BH1057" s="200"/>
      <c r="BI1057" s="200"/>
      <c r="BJ1057" s="200"/>
      <c r="BK1057" s="200"/>
    </row>
    <row r="1058" spans="1:63" s="1" customFormat="1" x14ac:dyDescent="0.25">
      <c r="A1058" s="512" t="s">
        <v>96</v>
      </c>
      <c r="B1058" s="512"/>
      <c r="C1058" s="512"/>
      <c r="D1058" s="54">
        <v>18</v>
      </c>
      <c r="E1058" s="47">
        <v>18</v>
      </c>
      <c r="F1058" s="44"/>
      <c r="G1058" s="38"/>
      <c r="H1058" s="38"/>
      <c r="I1058" s="45"/>
      <c r="J1058" s="200"/>
      <c r="K1058" s="200"/>
      <c r="L1058" s="200"/>
      <c r="M1058" s="200"/>
      <c r="N1058" s="200"/>
      <c r="O1058" s="200"/>
      <c r="P1058" s="200"/>
      <c r="Q1058" s="44">
        <v>22</v>
      </c>
      <c r="R1058" s="47">
        <v>22</v>
      </c>
      <c r="S1058" s="44"/>
      <c r="T1058" s="38"/>
      <c r="U1058" s="38"/>
      <c r="V1058" s="47"/>
      <c r="W1058" s="521"/>
      <c r="X1058" s="522"/>
      <c r="Y1058" s="523"/>
      <c r="Z1058" s="10"/>
      <c r="AA1058" s="10"/>
      <c r="AB1058" s="10">
        <v>0.3</v>
      </c>
      <c r="AC1058" s="10">
        <v>31.2</v>
      </c>
      <c r="AD1058" s="10">
        <v>5</v>
      </c>
      <c r="AE1058" s="10">
        <v>21.8</v>
      </c>
      <c r="AF1058" s="10">
        <v>38.200000000000003</v>
      </c>
      <c r="AG1058" s="10">
        <v>1.1399999999999999</v>
      </c>
      <c r="AH1058" s="10">
        <v>20</v>
      </c>
      <c r="AI1058" s="10">
        <v>15</v>
      </c>
      <c r="AJ1058" s="10">
        <v>1</v>
      </c>
      <c r="AK1058" s="10">
        <v>0.06</v>
      </c>
      <c r="AL1058" s="10">
        <v>0.03</v>
      </c>
      <c r="AM1058" s="10">
        <v>0.8</v>
      </c>
      <c r="AN1058" s="10"/>
      <c r="AO1058" s="10"/>
      <c r="AP1058" s="10"/>
      <c r="AQ1058" s="10">
        <v>0.4</v>
      </c>
      <c r="AR1058" s="10">
        <v>41.3</v>
      </c>
      <c r="AS1058" s="10">
        <v>6.4</v>
      </c>
      <c r="AT1058" s="10">
        <v>29</v>
      </c>
      <c r="AU1058" s="10">
        <v>50.6</v>
      </c>
      <c r="AV1058" s="10">
        <v>1.52</v>
      </c>
      <c r="AW1058" s="10">
        <v>20</v>
      </c>
      <c r="AX1058" s="10">
        <v>15</v>
      </c>
      <c r="AY1058" s="10">
        <v>1.31</v>
      </c>
      <c r="AZ1058" s="10">
        <v>0.08</v>
      </c>
      <c r="BA1058" s="10">
        <v>0.03</v>
      </c>
      <c r="BB1058" s="10">
        <v>1.07</v>
      </c>
      <c r="BC1058" s="10"/>
      <c r="BE1058" s="200"/>
      <c r="BF1058" s="200"/>
      <c r="BG1058" s="200"/>
      <c r="BH1058" s="200"/>
      <c r="BI1058" s="200"/>
      <c r="BJ1058" s="200"/>
      <c r="BK1058" s="200"/>
    </row>
    <row r="1059" spans="1:63" ht="15.75" customHeight="1" x14ac:dyDescent="0.25">
      <c r="A1059" s="512" t="s">
        <v>6</v>
      </c>
      <c r="B1059" s="512"/>
      <c r="C1059" s="512"/>
      <c r="D1059" s="54">
        <v>7.5</v>
      </c>
      <c r="E1059" s="47">
        <v>7.5</v>
      </c>
      <c r="F1059" s="44"/>
      <c r="G1059" s="38"/>
      <c r="H1059" s="38"/>
      <c r="I1059" s="45"/>
      <c r="J1059" s="200"/>
      <c r="K1059" s="200"/>
      <c r="L1059" s="200"/>
      <c r="M1059" s="200"/>
      <c r="N1059" s="200"/>
      <c r="O1059" s="200"/>
      <c r="P1059" s="200"/>
      <c r="Q1059" s="44">
        <v>10</v>
      </c>
      <c r="R1059" s="47">
        <v>10</v>
      </c>
      <c r="S1059" s="44"/>
      <c r="T1059" s="38"/>
      <c r="U1059" s="38"/>
      <c r="V1059" s="47"/>
      <c r="W1059" s="447"/>
      <c r="X1059" s="447"/>
      <c r="Y1059" s="446"/>
      <c r="Z1059" s="38"/>
      <c r="AA1059" s="38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E1059" s="200"/>
      <c r="BF1059" s="200"/>
      <c r="BG1059" s="200"/>
      <c r="BH1059" s="200"/>
      <c r="BI1059" s="200"/>
      <c r="BJ1059" s="200"/>
      <c r="BK1059" s="200"/>
    </row>
    <row r="1060" spans="1:63" ht="15.75" customHeight="1" x14ac:dyDescent="0.25">
      <c r="A1060" s="504"/>
      <c r="B1060" s="504"/>
      <c r="C1060" s="504"/>
      <c r="D1060" s="54"/>
      <c r="E1060" s="49"/>
      <c r="F1060" s="50">
        <v>7.0000000000000007E-2</v>
      </c>
      <c r="G1060" s="51">
        <v>0</v>
      </c>
      <c r="H1060" s="51">
        <v>16.7</v>
      </c>
      <c r="I1060" s="213">
        <v>93.95</v>
      </c>
      <c r="J1060" s="178">
        <v>1E-3</v>
      </c>
      <c r="K1060" s="179">
        <v>0.06</v>
      </c>
      <c r="L1060" s="179"/>
      <c r="M1060" s="179">
        <v>7.88</v>
      </c>
      <c r="N1060" s="179">
        <v>3.96</v>
      </c>
      <c r="O1060" s="179">
        <v>1.01</v>
      </c>
      <c r="P1060" s="180">
        <v>0.22</v>
      </c>
      <c r="Q1060" s="54"/>
      <c r="R1060" s="47"/>
      <c r="S1060" s="50">
        <v>0.2</v>
      </c>
      <c r="T1060" s="51">
        <v>0.01</v>
      </c>
      <c r="U1060" s="51">
        <v>21.94</v>
      </c>
      <c r="V1060" s="49">
        <v>125.26</v>
      </c>
      <c r="W1060" s="511"/>
      <c r="X1060" s="511"/>
      <c r="Y1060" s="511"/>
      <c r="Z1060" s="38"/>
      <c r="AA1060" s="51"/>
      <c r="AB1060" s="51">
        <v>0.5</v>
      </c>
      <c r="AC1060" s="51">
        <v>20.3</v>
      </c>
      <c r="AD1060" s="51">
        <v>7.9</v>
      </c>
      <c r="AE1060" s="51">
        <v>1</v>
      </c>
      <c r="AF1060" s="51">
        <v>4</v>
      </c>
      <c r="AG1060" s="51">
        <v>0.22</v>
      </c>
      <c r="AH1060" s="51"/>
      <c r="AI1060" s="51"/>
      <c r="AJ1060" s="51"/>
      <c r="AK1060" s="51">
        <v>2E-3</v>
      </c>
      <c r="AL1060" s="51">
        <v>4.0000000000000001E-3</v>
      </c>
      <c r="AM1060" s="51">
        <v>1.4E-2</v>
      </c>
      <c r="AN1060" s="51">
        <v>0.05</v>
      </c>
      <c r="AO1060" s="38"/>
      <c r="AP1060" s="38"/>
      <c r="AQ1060" s="51">
        <v>0.6</v>
      </c>
      <c r="AR1060" s="51">
        <v>24.4</v>
      </c>
      <c r="AS1060" s="51">
        <v>9.4</v>
      </c>
      <c r="AT1060" s="51">
        <v>1.2</v>
      </c>
      <c r="AU1060" s="51">
        <v>4.8</v>
      </c>
      <c r="AV1060" s="51">
        <v>0.26</v>
      </c>
      <c r="AW1060" s="51"/>
      <c r="AX1060" s="51"/>
      <c r="AY1060" s="51"/>
      <c r="AZ1060" s="51">
        <v>2E-3</v>
      </c>
      <c r="BA1060" s="51">
        <v>4.0000000000000001E-3</v>
      </c>
      <c r="BB1060" s="51">
        <v>1.7000000000000001E-2</v>
      </c>
      <c r="BC1060" s="51">
        <v>7.0000000000000007E-2</v>
      </c>
      <c r="BE1060" s="178">
        <v>0.01</v>
      </c>
      <c r="BF1060" s="179">
        <v>7.0000000000000007E-2</v>
      </c>
      <c r="BG1060" s="179"/>
      <c r="BH1060" s="179">
        <v>7.98</v>
      </c>
      <c r="BI1060" s="179">
        <v>4.0199999999999996</v>
      </c>
      <c r="BJ1060" s="179">
        <v>1.0900000000000001</v>
      </c>
      <c r="BK1060" s="179">
        <v>0.26</v>
      </c>
    </row>
    <row r="1061" spans="1:63" ht="15.75" customHeight="1" x14ac:dyDescent="0.25">
      <c r="A1061" s="504" t="s">
        <v>10</v>
      </c>
      <c r="B1061" s="504"/>
      <c r="C1061" s="504"/>
      <c r="D1061" s="54">
        <v>25</v>
      </c>
      <c r="E1061" s="49">
        <v>25</v>
      </c>
      <c r="F1061" s="50">
        <v>1.98</v>
      </c>
      <c r="G1061" s="51">
        <v>0.25</v>
      </c>
      <c r="H1061" s="51">
        <v>12.08</v>
      </c>
      <c r="I1061" s="213">
        <v>58.3</v>
      </c>
      <c r="J1061" s="178">
        <v>4.4999999999999998E-2</v>
      </c>
      <c r="K1061" s="179"/>
      <c r="L1061" s="179"/>
      <c r="M1061" s="179">
        <v>10</v>
      </c>
      <c r="N1061" s="179">
        <v>46.8</v>
      </c>
      <c r="O1061" s="179">
        <v>13.2</v>
      </c>
      <c r="P1061" s="180">
        <v>1.07</v>
      </c>
      <c r="Q1061" s="54">
        <v>30</v>
      </c>
      <c r="R1061" s="49">
        <v>30</v>
      </c>
      <c r="S1061" s="50">
        <v>2.37</v>
      </c>
      <c r="T1061" s="51">
        <v>0.3</v>
      </c>
      <c r="U1061" s="51">
        <v>14.49</v>
      </c>
      <c r="V1061" s="49">
        <v>70</v>
      </c>
      <c r="W1061" s="511" t="s">
        <v>10</v>
      </c>
      <c r="X1061" s="511"/>
      <c r="Y1061" s="511"/>
      <c r="Z1061" s="38">
        <v>30</v>
      </c>
      <c r="AA1061" s="51">
        <v>30</v>
      </c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38">
        <v>40</v>
      </c>
      <c r="AP1061" s="51">
        <v>40</v>
      </c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E1061" s="178">
        <v>5.3999999999999999E-2</v>
      </c>
      <c r="BF1061" s="179"/>
      <c r="BG1061" s="179"/>
      <c r="BH1061" s="179">
        <v>10.5</v>
      </c>
      <c r="BI1061" s="179">
        <v>47.4</v>
      </c>
      <c r="BJ1061" s="179">
        <v>14.1</v>
      </c>
      <c r="BK1061" s="180">
        <v>1.17</v>
      </c>
    </row>
    <row r="1062" spans="1:63" ht="15.75" customHeight="1" x14ac:dyDescent="0.25">
      <c r="A1062" s="504" t="s">
        <v>23</v>
      </c>
      <c r="B1062" s="504"/>
      <c r="C1062" s="504"/>
      <c r="D1062" s="200">
        <v>30</v>
      </c>
      <c r="E1062" s="201">
        <v>30</v>
      </c>
      <c r="F1062" s="201">
        <v>2.64</v>
      </c>
      <c r="G1062" s="201">
        <v>0.48</v>
      </c>
      <c r="H1062" s="201">
        <v>13.36</v>
      </c>
      <c r="I1062" s="201">
        <v>70</v>
      </c>
      <c r="J1062" s="201">
        <v>5.3999999999999999E-2</v>
      </c>
      <c r="K1062" s="201"/>
      <c r="L1062" s="201"/>
      <c r="M1062" s="201">
        <v>10.5</v>
      </c>
      <c r="N1062" s="201">
        <v>47.4</v>
      </c>
      <c r="O1062" s="201">
        <v>14.1</v>
      </c>
      <c r="P1062" s="201">
        <v>1.17</v>
      </c>
      <c r="Q1062" s="200">
        <v>40</v>
      </c>
      <c r="R1062" s="201">
        <v>40</v>
      </c>
      <c r="S1062" s="201">
        <v>2.98</v>
      </c>
      <c r="T1062" s="201">
        <v>0.6</v>
      </c>
      <c r="U1062" s="201">
        <v>15.2</v>
      </c>
      <c r="V1062" s="201">
        <v>85</v>
      </c>
      <c r="W1062" s="544" t="s">
        <v>23</v>
      </c>
      <c r="X1062" s="545"/>
      <c r="Y1062" s="546"/>
      <c r="Z1062" s="200">
        <v>25</v>
      </c>
      <c r="AA1062" s="201">
        <v>25</v>
      </c>
      <c r="AB1062" s="201"/>
      <c r="AC1062" s="201"/>
      <c r="AD1062" s="201"/>
      <c r="AE1062" s="201"/>
      <c r="AF1062" s="201"/>
      <c r="AG1062" s="201"/>
      <c r="AH1062" s="201"/>
      <c r="AI1062" s="201"/>
      <c r="AJ1062" s="201"/>
      <c r="AK1062" s="201"/>
      <c r="AL1062" s="201"/>
      <c r="AM1062" s="201"/>
      <c r="AN1062" s="201"/>
      <c r="AO1062" s="200">
        <v>30</v>
      </c>
      <c r="AP1062" s="201">
        <v>30</v>
      </c>
      <c r="AQ1062" s="201"/>
      <c r="AR1062" s="201"/>
      <c r="AS1062" s="201"/>
      <c r="AT1062" s="201"/>
      <c r="AU1062" s="201"/>
      <c r="AV1062" s="201"/>
      <c r="AW1062" s="201"/>
      <c r="AX1062" s="201"/>
      <c r="AY1062" s="201"/>
      <c r="AZ1062" s="201"/>
      <c r="BA1062" s="201"/>
      <c r="BB1062" s="201"/>
      <c r="BC1062" s="201"/>
      <c r="BD1062" s="457"/>
      <c r="BE1062" s="201">
        <v>0.06</v>
      </c>
      <c r="BF1062" s="201"/>
      <c r="BG1062" s="201"/>
      <c r="BH1062" s="201">
        <v>12.8</v>
      </c>
      <c r="BI1062" s="201">
        <v>47.4</v>
      </c>
      <c r="BJ1062" s="201">
        <v>14.1</v>
      </c>
      <c r="BK1062" s="201">
        <v>1.17</v>
      </c>
    </row>
    <row r="1063" spans="1:63" ht="15.75" customHeight="1" x14ac:dyDescent="0.25">
      <c r="A1063" s="517" t="s">
        <v>187</v>
      </c>
      <c r="B1063" s="517"/>
      <c r="C1063" s="517"/>
      <c r="D1063" s="61"/>
      <c r="E1063" s="62">
        <f>SUM(E1024+E1035+E1037+E1045+E1050+E1057+E1061+E1062)</f>
        <v>560</v>
      </c>
      <c r="F1063" s="117">
        <f>SUM(F1034:F1062)</f>
        <v>20.8</v>
      </c>
      <c r="G1063" s="117">
        <f t="shared" ref="G1063:P1063" si="198">SUM(G1034:G1062)</f>
        <v>12.360000000000001</v>
      </c>
      <c r="H1063" s="117">
        <f t="shared" si="198"/>
        <v>92.13</v>
      </c>
      <c r="I1063" s="117">
        <f t="shared" si="198"/>
        <v>598.51</v>
      </c>
      <c r="J1063" s="117">
        <f t="shared" si="198"/>
        <v>0.30499999999999999</v>
      </c>
      <c r="K1063" s="117">
        <f t="shared" si="198"/>
        <v>4.7999999999999989</v>
      </c>
      <c r="L1063" s="117">
        <f t="shared" si="198"/>
        <v>63.9</v>
      </c>
      <c r="M1063" s="117">
        <f t="shared" si="198"/>
        <v>95.719999999999985</v>
      </c>
      <c r="N1063" s="117">
        <f t="shared" si="198"/>
        <v>297.87</v>
      </c>
      <c r="O1063" s="117">
        <f t="shared" si="198"/>
        <v>85.109999999999985</v>
      </c>
      <c r="P1063" s="117">
        <f t="shared" si="198"/>
        <v>5.7600000000000007</v>
      </c>
      <c r="Q1063" s="192"/>
      <c r="R1063" s="62">
        <f>SUM(R1024+R1035+R1037+R1045+R1050+R1057+R1061+R1062)</f>
        <v>775</v>
      </c>
      <c r="S1063" s="117">
        <f>SUM(S1034:S1062)</f>
        <v>27.389999999999997</v>
      </c>
      <c r="T1063" s="117">
        <f t="shared" ref="T1063" si="199">SUM(T1034:T1062)</f>
        <v>17.630000000000003</v>
      </c>
      <c r="U1063" s="117">
        <f t="shared" ref="U1063" si="200">SUM(U1034:U1062)</f>
        <v>119.83999999999999</v>
      </c>
      <c r="V1063" s="117">
        <f t="shared" ref="V1063" si="201">SUM(V1034:V1062)</f>
        <v>823.46</v>
      </c>
      <c r="W1063" s="117">
        <f t="shared" ref="W1063" si="202">SUM(W1034:W1062)</f>
        <v>0</v>
      </c>
      <c r="X1063" s="117">
        <f t="shared" ref="X1063" si="203">SUM(X1034:X1062)</f>
        <v>0</v>
      </c>
      <c r="Y1063" s="117">
        <f t="shared" ref="Y1063" si="204">SUM(Y1034:Y1062)</f>
        <v>0</v>
      </c>
      <c r="Z1063" s="117">
        <f t="shared" ref="Z1063" si="205">SUM(Z1034:Z1062)</f>
        <v>250.5</v>
      </c>
      <c r="AA1063" s="117">
        <f t="shared" ref="AA1063" si="206">SUM(AA1034:AA1062)</f>
        <v>369.3</v>
      </c>
      <c r="AB1063" s="117">
        <f t="shared" ref="AB1063" si="207">SUM(AB1034:AB1062)</f>
        <v>74.64</v>
      </c>
      <c r="AC1063" s="117">
        <f t="shared" ref="AC1063" si="208">SUM(AC1034:AC1062)</f>
        <v>311.60000000000002</v>
      </c>
      <c r="AD1063" s="117">
        <f t="shared" ref="AD1063:BD1063" si="209">SUM(AD1034:AD1062)</f>
        <v>44.449999999999996</v>
      </c>
      <c r="AE1063" s="117">
        <f t="shared" si="209"/>
        <v>60.349999999999994</v>
      </c>
      <c r="AF1063" s="117">
        <f t="shared" si="209"/>
        <v>112.35000000000001</v>
      </c>
      <c r="AG1063" s="117">
        <f t="shared" si="209"/>
        <v>3.2150000000000003</v>
      </c>
      <c r="AH1063" s="117">
        <f t="shared" si="209"/>
        <v>40</v>
      </c>
      <c r="AI1063" s="117">
        <f t="shared" si="209"/>
        <v>847.05</v>
      </c>
      <c r="AJ1063" s="117">
        <f t="shared" si="209"/>
        <v>3.4299999999999997</v>
      </c>
      <c r="AK1063" s="117">
        <f t="shared" si="209"/>
        <v>0.15049999999999999</v>
      </c>
      <c r="AL1063" s="117">
        <f t="shared" si="209"/>
        <v>8.8999999999999996E-2</v>
      </c>
      <c r="AM1063" s="117">
        <f t="shared" si="209"/>
        <v>1.9630000000000001</v>
      </c>
      <c r="AN1063" s="117">
        <f t="shared" si="209"/>
        <v>6.2219999999999995</v>
      </c>
      <c r="AO1063" s="117">
        <f t="shared" si="209"/>
        <v>365</v>
      </c>
      <c r="AP1063" s="117">
        <f t="shared" si="209"/>
        <v>518</v>
      </c>
      <c r="AQ1063" s="117">
        <f t="shared" si="209"/>
        <v>123.9</v>
      </c>
      <c r="AR1063" s="117">
        <f t="shared" si="209"/>
        <v>488.5</v>
      </c>
      <c r="AS1063" s="117">
        <f t="shared" si="209"/>
        <v>66.45</v>
      </c>
      <c r="AT1063" s="117">
        <f t="shared" si="209"/>
        <v>85.45</v>
      </c>
      <c r="AU1063" s="117">
        <f t="shared" si="209"/>
        <v>159</v>
      </c>
      <c r="AV1063" s="117">
        <f t="shared" si="209"/>
        <v>4.49</v>
      </c>
      <c r="AW1063" s="117">
        <f t="shared" si="209"/>
        <v>40</v>
      </c>
      <c r="AX1063" s="117">
        <f t="shared" si="209"/>
        <v>1391.75</v>
      </c>
      <c r="AY1063" s="117">
        <f t="shared" si="209"/>
        <v>5.01</v>
      </c>
      <c r="AZ1063" s="117">
        <f t="shared" si="209"/>
        <v>0.20950000000000002</v>
      </c>
      <c r="BA1063" s="117">
        <f t="shared" si="209"/>
        <v>0.10650000000000001</v>
      </c>
      <c r="BB1063" s="117">
        <f t="shared" si="209"/>
        <v>2.7369999999999997</v>
      </c>
      <c r="BC1063" s="117">
        <f t="shared" si="209"/>
        <v>10.35</v>
      </c>
      <c r="BD1063" s="117">
        <f t="shared" si="209"/>
        <v>0</v>
      </c>
      <c r="BE1063" s="117">
        <f t="shared" ref="BE1063" si="210">SUM(BE1034:BE1062)</f>
        <v>0.44600000000000001</v>
      </c>
      <c r="BF1063" s="117">
        <f t="shared" ref="BF1063" si="211">SUM(BF1034:BF1062)</f>
        <v>13.17</v>
      </c>
      <c r="BG1063" s="117">
        <f t="shared" ref="BG1063" si="212">SUM(BG1034:BG1062)</f>
        <v>84.8</v>
      </c>
      <c r="BH1063" s="117">
        <f t="shared" ref="BH1063" si="213">SUM(BH1034:BH1062)</f>
        <v>127.26</v>
      </c>
      <c r="BI1063" s="117">
        <f t="shared" ref="BI1063" si="214">SUM(BI1034:BI1062)</f>
        <v>348.21</v>
      </c>
      <c r="BJ1063" s="117">
        <f t="shared" ref="BJ1063" si="215">SUM(BJ1034:BJ1062)</f>
        <v>107.83999999999999</v>
      </c>
      <c r="BK1063" s="117">
        <f t="shared" ref="BK1063" si="216">SUM(BK1034:BK1062)</f>
        <v>6.9099999999999993</v>
      </c>
    </row>
    <row r="1064" spans="1:63" ht="15.75" customHeight="1" x14ac:dyDescent="0.25">
      <c r="A1064" s="504" t="s">
        <v>24</v>
      </c>
      <c r="B1064" s="504"/>
      <c r="C1064" s="504"/>
      <c r="D1064" s="54"/>
      <c r="E1064" s="47"/>
      <c r="F1064" s="44"/>
      <c r="G1064" s="38"/>
      <c r="H1064" s="38"/>
      <c r="I1064" s="45"/>
      <c r="J1064" s="200"/>
      <c r="K1064" s="200"/>
      <c r="L1064" s="200"/>
      <c r="M1064" s="200"/>
      <c r="N1064" s="200"/>
      <c r="O1064" s="200"/>
      <c r="P1064" s="200"/>
      <c r="Q1064" s="44"/>
      <c r="R1064" s="49"/>
      <c r="S1064" s="50"/>
      <c r="T1064" s="51"/>
      <c r="U1064" s="104"/>
      <c r="V1064" s="105"/>
      <c r="W1064" s="511" t="s">
        <v>138</v>
      </c>
      <c r="X1064" s="511"/>
      <c r="Y1064" s="511"/>
      <c r="Z1064" s="38"/>
      <c r="AA1064" s="51">
        <v>150</v>
      </c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51">
        <v>180</v>
      </c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E1064" s="200"/>
      <c r="BF1064" s="200"/>
      <c r="BG1064" s="200"/>
      <c r="BH1064" s="200"/>
      <c r="BI1064" s="200"/>
      <c r="BJ1064" s="200"/>
      <c r="BK1064" s="200"/>
    </row>
    <row r="1065" spans="1:63" ht="15.75" customHeight="1" x14ac:dyDescent="0.25">
      <c r="A1065" s="504" t="s">
        <v>285</v>
      </c>
      <c r="B1065" s="504"/>
      <c r="C1065" s="504"/>
      <c r="D1065" s="54">
        <v>126</v>
      </c>
      <c r="E1065" s="49">
        <v>150</v>
      </c>
      <c r="F1065" s="44"/>
      <c r="G1065" s="38"/>
      <c r="H1065" s="38"/>
      <c r="I1065" s="270"/>
      <c r="J1065" s="175"/>
      <c r="K1065" s="176"/>
      <c r="L1065" s="176"/>
      <c r="M1065" s="176"/>
      <c r="N1065" s="176"/>
      <c r="O1065" s="176"/>
      <c r="P1065" s="320"/>
      <c r="Q1065" s="321">
        <v>152</v>
      </c>
      <c r="R1065" s="322">
        <v>180</v>
      </c>
      <c r="S1065" s="41"/>
      <c r="T1065" s="42"/>
      <c r="U1065" s="42"/>
      <c r="V1065" s="323"/>
      <c r="W1065" s="586" t="s">
        <v>6</v>
      </c>
      <c r="X1065" s="586"/>
      <c r="Y1065" s="586"/>
      <c r="Z1065" s="42">
        <v>12</v>
      </c>
      <c r="AA1065" s="42">
        <v>12</v>
      </c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>
        <v>15</v>
      </c>
      <c r="AP1065" s="42">
        <v>15</v>
      </c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E1065" s="324"/>
      <c r="BF1065" s="325"/>
      <c r="BG1065" s="325"/>
      <c r="BH1065" s="325"/>
      <c r="BI1065" s="325"/>
      <c r="BJ1065" s="325"/>
      <c r="BK1065" s="320"/>
    </row>
    <row r="1066" spans="1:63" ht="15.75" customHeight="1" x14ac:dyDescent="0.25">
      <c r="A1066" s="554" t="s">
        <v>297</v>
      </c>
      <c r="B1066" s="554"/>
      <c r="C1066" s="554"/>
      <c r="D1066" s="54"/>
      <c r="E1066" s="49"/>
      <c r="F1066" s="44"/>
      <c r="G1066" s="38"/>
      <c r="H1066" s="38"/>
      <c r="I1066" s="270"/>
      <c r="J1066" s="175"/>
      <c r="K1066" s="176"/>
      <c r="L1066" s="176"/>
      <c r="M1066" s="176"/>
      <c r="N1066" s="176"/>
      <c r="O1066" s="176"/>
      <c r="P1066" s="177"/>
      <c r="Q1066" s="54"/>
      <c r="R1066" s="49"/>
      <c r="S1066" s="44"/>
      <c r="T1066" s="38"/>
      <c r="U1066" s="38"/>
      <c r="V1066" s="47"/>
      <c r="W1066" s="513"/>
      <c r="X1066" s="513"/>
      <c r="Y1066" s="513"/>
      <c r="Z1066" s="38"/>
      <c r="AA1066" s="38"/>
      <c r="AB1066" s="51">
        <v>1.9</v>
      </c>
      <c r="AC1066" s="51">
        <v>87.4</v>
      </c>
      <c r="AD1066" s="51">
        <v>23.9</v>
      </c>
      <c r="AE1066" s="51">
        <v>4.5</v>
      </c>
      <c r="AF1066" s="51">
        <v>11.6</v>
      </c>
      <c r="AG1066" s="51">
        <v>0.94</v>
      </c>
      <c r="AH1066" s="51"/>
      <c r="AI1066" s="51">
        <v>2</v>
      </c>
      <c r="AJ1066" s="51">
        <v>0.15</v>
      </c>
      <c r="AK1066" s="51">
        <v>2E-3</v>
      </c>
      <c r="AL1066" s="51">
        <v>5.0000000000000001E-3</v>
      </c>
      <c r="AM1066" s="51">
        <v>0.108</v>
      </c>
      <c r="AN1066" s="51">
        <v>0.3</v>
      </c>
      <c r="AO1066" s="51"/>
      <c r="AP1066" s="51"/>
      <c r="AQ1066" s="51">
        <v>2.2999999999999998</v>
      </c>
      <c r="AR1066" s="51">
        <v>104.8</v>
      </c>
      <c r="AS1066" s="51">
        <v>28.6</v>
      </c>
      <c r="AT1066" s="51">
        <v>5.4</v>
      </c>
      <c r="AU1066" s="51">
        <v>13.9</v>
      </c>
      <c r="AV1066" s="51">
        <v>1.1200000000000001</v>
      </c>
      <c r="AW1066" s="51"/>
      <c r="AX1066" s="51">
        <v>2</v>
      </c>
      <c r="AY1066" s="51">
        <v>0.18</v>
      </c>
      <c r="AZ1066" s="51">
        <v>3.0000000000000001E-3</v>
      </c>
      <c r="BA1066" s="51">
        <v>6.0000000000000001E-3</v>
      </c>
      <c r="BB1066" s="51">
        <v>0.13</v>
      </c>
      <c r="BC1066" s="51">
        <v>0.36</v>
      </c>
      <c r="BE1066" s="175"/>
      <c r="BF1066" s="176"/>
      <c r="BG1066" s="176"/>
      <c r="BH1066" s="176"/>
      <c r="BI1066" s="176"/>
      <c r="BJ1066" s="176"/>
      <c r="BK1066" s="177"/>
    </row>
    <row r="1067" spans="1:63" ht="17.25" customHeight="1" x14ac:dyDescent="0.25">
      <c r="A1067" s="512" t="s">
        <v>286</v>
      </c>
      <c r="B1067" s="512"/>
      <c r="C1067" s="512"/>
      <c r="D1067" s="54">
        <v>126</v>
      </c>
      <c r="E1067" s="47">
        <v>126</v>
      </c>
      <c r="F1067" s="44"/>
      <c r="G1067" s="38"/>
      <c r="H1067" s="38"/>
      <c r="I1067" s="270"/>
      <c r="J1067" s="175"/>
      <c r="K1067" s="176"/>
      <c r="L1067" s="176"/>
      <c r="M1067" s="176"/>
      <c r="N1067" s="176"/>
      <c r="O1067" s="176"/>
      <c r="P1067" s="177"/>
      <c r="Q1067" s="54">
        <v>152</v>
      </c>
      <c r="R1067" s="47">
        <v>152</v>
      </c>
      <c r="S1067" s="44"/>
      <c r="T1067" s="38"/>
      <c r="U1067" s="38"/>
      <c r="V1067" s="47"/>
      <c r="W1067" s="511" t="s">
        <v>10</v>
      </c>
      <c r="X1067" s="511"/>
      <c r="Y1067" s="511"/>
      <c r="Z1067" s="38">
        <v>25</v>
      </c>
      <c r="AA1067" s="51">
        <v>25</v>
      </c>
      <c r="AB1067" s="51"/>
      <c r="AC1067" s="38"/>
      <c r="AD1067" s="38"/>
      <c r="AE1067" s="51"/>
      <c r="AF1067" s="51"/>
      <c r="AG1067" s="38"/>
      <c r="AH1067" s="38"/>
      <c r="AI1067" s="51"/>
      <c r="AJ1067" s="51"/>
      <c r="AK1067" s="38"/>
      <c r="AL1067" s="38"/>
      <c r="AM1067" s="38"/>
      <c r="AN1067" s="38"/>
      <c r="AO1067" s="38">
        <v>30</v>
      </c>
      <c r="AP1067" s="51">
        <v>30</v>
      </c>
      <c r="AQ1067" s="51"/>
      <c r="AR1067" s="38"/>
      <c r="AS1067" s="38"/>
      <c r="AT1067" s="51"/>
      <c r="AU1067" s="51"/>
      <c r="AV1067" s="38"/>
      <c r="AW1067" s="38"/>
      <c r="AX1067" s="51"/>
      <c r="AY1067" s="51"/>
      <c r="AZ1067" s="38"/>
      <c r="BA1067" s="38"/>
      <c r="BB1067" s="38"/>
      <c r="BC1067" s="38"/>
      <c r="BE1067" s="175"/>
      <c r="BF1067" s="176"/>
      <c r="BG1067" s="176"/>
      <c r="BH1067" s="176"/>
      <c r="BI1067" s="176"/>
      <c r="BJ1067" s="176"/>
      <c r="BK1067" s="177"/>
    </row>
    <row r="1068" spans="1:63" ht="12.75" hidden="1" customHeight="1" x14ac:dyDescent="0.3">
      <c r="A1068" s="512" t="s">
        <v>28</v>
      </c>
      <c r="B1068" s="512"/>
      <c r="C1068" s="512"/>
      <c r="D1068" s="54"/>
      <c r="E1068" s="47"/>
      <c r="F1068" s="44"/>
      <c r="G1068" s="38"/>
      <c r="H1068" s="38"/>
      <c r="I1068" s="270"/>
      <c r="J1068" s="175"/>
      <c r="K1068" s="176"/>
      <c r="L1068" s="176"/>
      <c r="M1068" s="176"/>
      <c r="N1068" s="176"/>
      <c r="O1068" s="176"/>
      <c r="P1068" s="177"/>
      <c r="Q1068" s="54"/>
      <c r="R1068" s="47"/>
      <c r="S1068" s="44"/>
      <c r="T1068" s="38"/>
      <c r="U1068" s="51"/>
      <c r="V1068" s="49"/>
      <c r="W1068" s="511" t="s">
        <v>83</v>
      </c>
      <c r="X1068" s="511"/>
      <c r="Y1068" s="511"/>
      <c r="Z1068" s="38"/>
      <c r="AA1068" s="51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51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E1068" s="175"/>
      <c r="BF1068" s="176"/>
      <c r="BG1068" s="176"/>
      <c r="BH1068" s="176"/>
      <c r="BI1068" s="176"/>
      <c r="BJ1068" s="176"/>
      <c r="BK1068" s="177"/>
    </row>
    <row r="1069" spans="1:63" ht="15.75" customHeight="1" x14ac:dyDescent="0.25">
      <c r="A1069" s="583"/>
      <c r="B1069" s="584"/>
      <c r="C1069" s="585"/>
      <c r="D1069" s="52"/>
      <c r="E1069" s="54"/>
      <c r="F1069" s="49">
        <v>5.32</v>
      </c>
      <c r="G1069" s="50">
        <v>1.37</v>
      </c>
      <c r="H1069" s="51">
        <v>42.94</v>
      </c>
      <c r="I1069" s="213">
        <v>234.5</v>
      </c>
      <c r="J1069" s="178">
        <v>1.08</v>
      </c>
      <c r="K1069" s="179"/>
      <c r="L1069" s="179">
        <v>48</v>
      </c>
      <c r="M1069" s="179">
        <v>73</v>
      </c>
      <c r="N1069" s="179">
        <v>108.3</v>
      </c>
      <c r="O1069" s="179">
        <v>29.6</v>
      </c>
      <c r="P1069" s="180">
        <v>0.56999999999999995</v>
      </c>
      <c r="Q1069" s="49"/>
      <c r="R1069" s="49"/>
      <c r="S1069" s="50">
        <v>6.39</v>
      </c>
      <c r="T1069" s="51">
        <v>4.5</v>
      </c>
      <c r="U1069" s="51">
        <v>5.16</v>
      </c>
      <c r="V1069" s="49">
        <v>316.10000000000002</v>
      </c>
      <c r="W1069" s="513" t="s">
        <v>35</v>
      </c>
      <c r="X1069" s="513"/>
      <c r="Y1069" s="513"/>
      <c r="Z1069" s="38">
        <v>56</v>
      </c>
      <c r="AA1069" s="38">
        <v>54</v>
      </c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>
        <v>56</v>
      </c>
      <c r="AP1069" s="38">
        <v>54</v>
      </c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E1069" s="178">
        <v>1.21</v>
      </c>
      <c r="BF1069" s="179"/>
      <c r="BG1069" s="179">
        <v>53</v>
      </c>
      <c r="BH1069" s="179">
        <v>73</v>
      </c>
      <c r="BI1069" s="179">
        <v>127.7</v>
      </c>
      <c r="BJ1069" s="179">
        <v>31.9</v>
      </c>
      <c r="BK1069" s="180">
        <v>0.63</v>
      </c>
    </row>
    <row r="1070" spans="1:63" ht="15.75" customHeight="1" x14ac:dyDescent="0.25">
      <c r="A1070" s="504" t="s">
        <v>31</v>
      </c>
      <c r="B1070" s="504"/>
      <c r="C1070" s="504"/>
      <c r="D1070" s="48">
        <v>5</v>
      </c>
      <c r="E1070" s="49">
        <v>5</v>
      </c>
      <c r="F1070" s="9">
        <v>0.14000000000000001</v>
      </c>
      <c r="G1070" s="10">
        <v>0.75</v>
      </c>
      <c r="H1070" s="10">
        <v>0.16</v>
      </c>
      <c r="I1070" s="18">
        <v>10.3</v>
      </c>
      <c r="J1070" s="175"/>
      <c r="K1070" s="176"/>
      <c r="L1070" s="176"/>
      <c r="M1070" s="176"/>
      <c r="N1070" s="176"/>
      <c r="O1070" s="176"/>
      <c r="P1070" s="177"/>
      <c r="Q1070" s="48">
        <v>5</v>
      </c>
      <c r="R1070" s="49">
        <v>5</v>
      </c>
      <c r="S1070" s="9">
        <v>0.14000000000000001</v>
      </c>
      <c r="T1070" s="10">
        <v>0.75</v>
      </c>
      <c r="U1070" s="10">
        <v>0.16</v>
      </c>
      <c r="V1070" s="18">
        <v>10.3</v>
      </c>
      <c r="W1070" s="511" t="s">
        <v>130</v>
      </c>
      <c r="X1070" s="511"/>
      <c r="Y1070" s="511"/>
      <c r="Z1070" s="38"/>
      <c r="AA1070" s="51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51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E1070" s="175"/>
      <c r="BF1070" s="176"/>
      <c r="BG1070" s="176"/>
      <c r="BH1070" s="176"/>
      <c r="BI1070" s="176"/>
      <c r="BJ1070" s="176"/>
      <c r="BK1070" s="177"/>
    </row>
    <row r="1071" spans="1:63" s="165" customFormat="1" ht="15.75" customHeight="1" x14ac:dyDescent="0.25">
      <c r="A1071" s="504" t="s">
        <v>12</v>
      </c>
      <c r="B1071" s="504"/>
      <c r="C1071" s="504"/>
      <c r="D1071" s="24">
        <v>5</v>
      </c>
      <c r="E1071" s="6">
        <v>5</v>
      </c>
      <c r="F1071" s="9">
        <v>0.04</v>
      </c>
      <c r="G1071" s="10">
        <v>3.9</v>
      </c>
      <c r="H1071" s="10">
        <v>0.05</v>
      </c>
      <c r="I1071" s="10">
        <v>35.450000000000003</v>
      </c>
      <c r="J1071" s="9">
        <v>1E-3</v>
      </c>
      <c r="K1071" s="10"/>
      <c r="L1071" s="10">
        <v>20</v>
      </c>
      <c r="M1071" s="10">
        <v>1.2</v>
      </c>
      <c r="N1071" s="10"/>
      <c r="O1071" s="10">
        <v>1.5</v>
      </c>
      <c r="P1071" s="214">
        <v>0.01</v>
      </c>
      <c r="Q1071" s="24">
        <v>10</v>
      </c>
      <c r="R1071" s="6">
        <v>10</v>
      </c>
      <c r="S1071" s="9">
        <v>7.0000000000000007E-2</v>
      </c>
      <c r="T1071" s="10">
        <v>7.8</v>
      </c>
      <c r="U1071" s="10">
        <v>0.1</v>
      </c>
      <c r="V1071" s="6">
        <v>70.900000000000006</v>
      </c>
      <c r="W1071" s="581" t="s">
        <v>28</v>
      </c>
      <c r="X1071" s="581"/>
      <c r="Y1071" s="581"/>
      <c r="Z1071" s="163">
        <v>5.4</v>
      </c>
      <c r="AA1071" s="163">
        <v>5.4</v>
      </c>
      <c r="AB1071" s="163"/>
      <c r="AC1071" s="164"/>
      <c r="AD1071" s="164"/>
      <c r="AE1071" s="163"/>
      <c r="AF1071" s="163"/>
      <c r="AG1071" s="164"/>
      <c r="AH1071" s="164"/>
      <c r="AI1071" s="163"/>
      <c r="AJ1071" s="163"/>
      <c r="AK1071" s="164"/>
      <c r="AL1071" s="164"/>
      <c r="AM1071" s="164"/>
      <c r="AN1071" s="164"/>
      <c r="AO1071" s="163">
        <v>6.7</v>
      </c>
      <c r="AP1071" s="163">
        <v>6.7</v>
      </c>
      <c r="AQ1071" s="163"/>
      <c r="AR1071" s="164"/>
      <c r="AS1071" s="164"/>
      <c r="AT1071" s="163"/>
      <c r="AU1071" s="163"/>
      <c r="AV1071" s="164"/>
      <c r="AW1071" s="164"/>
      <c r="AX1071" s="163"/>
      <c r="AY1071" s="163"/>
      <c r="AZ1071" s="164"/>
      <c r="BA1071" s="164"/>
      <c r="BB1071" s="164"/>
      <c r="BC1071" s="164"/>
      <c r="BE1071" s="9">
        <v>1E-3</v>
      </c>
      <c r="BF1071" s="10"/>
      <c r="BG1071" s="10">
        <v>20</v>
      </c>
      <c r="BH1071" s="10">
        <v>1.2</v>
      </c>
      <c r="BI1071" s="10"/>
      <c r="BJ1071" s="10">
        <v>1.5</v>
      </c>
      <c r="BK1071" s="214">
        <v>0.01</v>
      </c>
    </row>
    <row r="1072" spans="1:63" ht="16.5" customHeight="1" x14ac:dyDescent="0.25">
      <c r="A1072" s="504" t="s">
        <v>242</v>
      </c>
      <c r="B1072" s="504"/>
      <c r="C1072" s="504"/>
      <c r="D1072" s="48">
        <v>135</v>
      </c>
      <c r="E1072" s="49">
        <v>130</v>
      </c>
      <c r="F1072" s="50">
        <v>4.3499999999999996</v>
      </c>
      <c r="G1072" s="51">
        <v>3.75</v>
      </c>
      <c r="H1072" s="51">
        <v>6</v>
      </c>
      <c r="I1072" s="213">
        <v>75</v>
      </c>
      <c r="J1072" s="178">
        <v>0.06</v>
      </c>
      <c r="K1072" s="179">
        <v>1.05</v>
      </c>
      <c r="L1072" s="179">
        <v>30</v>
      </c>
      <c r="M1072" s="179">
        <v>180</v>
      </c>
      <c r="N1072" s="179">
        <v>135</v>
      </c>
      <c r="O1072" s="179">
        <v>21</v>
      </c>
      <c r="P1072" s="180">
        <v>0.15</v>
      </c>
      <c r="Q1072" s="48">
        <v>155</v>
      </c>
      <c r="R1072" s="49">
        <v>150</v>
      </c>
      <c r="S1072" s="50">
        <v>5.22</v>
      </c>
      <c r="T1072" s="51">
        <v>4.5</v>
      </c>
      <c r="U1072" s="51">
        <v>7.2</v>
      </c>
      <c r="V1072" s="213">
        <v>90</v>
      </c>
      <c r="W1072" s="510" t="s">
        <v>126</v>
      </c>
      <c r="X1072" s="510"/>
      <c r="Y1072" s="510"/>
      <c r="Z1072" s="38">
        <v>158</v>
      </c>
      <c r="AA1072" s="51">
        <v>150</v>
      </c>
      <c r="AB1072" s="51">
        <v>79</v>
      </c>
      <c r="AC1072" s="71">
        <v>130.69999999999999</v>
      </c>
      <c r="AD1072" s="71">
        <v>189.6</v>
      </c>
      <c r="AE1072" s="51">
        <v>22.1</v>
      </c>
      <c r="AF1072" s="51">
        <v>142.19999999999999</v>
      </c>
      <c r="AG1072" s="71">
        <v>0.16</v>
      </c>
      <c r="AH1072" s="71">
        <v>32</v>
      </c>
      <c r="AI1072" s="51">
        <v>16</v>
      </c>
      <c r="AJ1072" s="51"/>
      <c r="AK1072" s="71">
        <v>6.3E-2</v>
      </c>
      <c r="AL1072" s="71">
        <v>0.23700000000000002</v>
      </c>
      <c r="AM1072" s="71">
        <v>0.158</v>
      </c>
      <c r="AN1072" s="71">
        <v>2.0499999999999998</v>
      </c>
      <c r="AO1072" s="38">
        <v>189</v>
      </c>
      <c r="AP1072" s="51">
        <v>180</v>
      </c>
      <c r="AQ1072" s="51">
        <v>94.5</v>
      </c>
      <c r="AR1072" s="71">
        <v>275.89999999999998</v>
      </c>
      <c r="AS1072" s="71">
        <v>226.8</v>
      </c>
      <c r="AT1072" s="51">
        <v>26.5</v>
      </c>
      <c r="AU1072" s="51">
        <v>170.1</v>
      </c>
      <c r="AV1072" s="71">
        <v>0.19</v>
      </c>
      <c r="AW1072" s="71">
        <v>38</v>
      </c>
      <c r="AX1072" s="51">
        <v>19</v>
      </c>
      <c r="AY1072" s="51"/>
      <c r="AZ1072" s="71">
        <v>7.5999999999999998E-2</v>
      </c>
      <c r="BA1072" s="71">
        <v>0.28400000000000003</v>
      </c>
      <c r="BB1072" s="71">
        <v>0.189</v>
      </c>
      <c r="BC1072" s="71">
        <v>2.46</v>
      </c>
      <c r="BE1072" s="178">
        <v>7.0000000000000007E-2</v>
      </c>
      <c r="BF1072" s="179">
        <v>1.26</v>
      </c>
      <c r="BG1072" s="179">
        <v>36</v>
      </c>
      <c r="BH1072" s="179">
        <v>216</v>
      </c>
      <c r="BI1072" s="179">
        <v>162</v>
      </c>
      <c r="BJ1072" s="179">
        <v>25.2</v>
      </c>
      <c r="BK1072" s="180">
        <v>0.18</v>
      </c>
    </row>
    <row r="1073" spans="1:65" ht="15.75" customHeight="1" x14ac:dyDescent="0.25">
      <c r="A1073" s="512"/>
      <c r="B1073" s="512"/>
      <c r="C1073" s="512"/>
      <c r="D1073" s="54"/>
      <c r="E1073" s="47"/>
      <c r="F1073" s="50"/>
      <c r="G1073" s="51"/>
      <c r="H1073" s="51"/>
      <c r="I1073" s="52"/>
      <c r="J1073" s="201"/>
      <c r="K1073" s="201"/>
      <c r="L1073" s="201"/>
      <c r="M1073" s="201"/>
      <c r="N1073" s="201"/>
      <c r="O1073" s="201"/>
      <c r="P1073" s="201"/>
      <c r="Q1073" s="50"/>
      <c r="R1073" s="49"/>
      <c r="S1073" s="50"/>
      <c r="T1073" s="51"/>
      <c r="U1073" s="51"/>
      <c r="V1073" s="4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E1073" s="201"/>
      <c r="BF1073" s="201"/>
      <c r="BG1073" s="201"/>
      <c r="BH1073" s="201"/>
      <c r="BI1073" s="201"/>
      <c r="BJ1073" s="201"/>
      <c r="BK1073" s="201"/>
    </row>
    <row r="1074" spans="1:65" ht="15.75" customHeight="1" x14ac:dyDescent="0.25">
      <c r="A1074" s="517" t="s">
        <v>188</v>
      </c>
      <c r="B1074" s="517"/>
      <c r="C1074" s="517"/>
      <c r="D1074" s="61"/>
      <c r="E1074" s="62">
        <f>SUM(E1065+E1072)</f>
        <v>280</v>
      </c>
      <c r="F1074" s="76">
        <f>SUM(F1069:F1073)</f>
        <v>9.85</v>
      </c>
      <c r="G1074" s="76">
        <f t="shared" ref="G1074:P1074" si="217">SUM(G1072:G1073)</f>
        <v>3.75</v>
      </c>
      <c r="H1074" s="76">
        <f t="shared" si="217"/>
        <v>6</v>
      </c>
      <c r="I1074" s="182">
        <f t="shared" si="217"/>
        <v>75</v>
      </c>
      <c r="J1074" s="182">
        <f t="shared" si="217"/>
        <v>0.06</v>
      </c>
      <c r="K1074" s="182">
        <f t="shared" si="217"/>
        <v>1.05</v>
      </c>
      <c r="L1074" s="182">
        <f t="shared" si="217"/>
        <v>30</v>
      </c>
      <c r="M1074" s="182">
        <f t="shared" si="217"/>
        <v>180</v>
      </c>
      <c r="N1074" s="182">
        <f t="shared" si="217"/>
        <v>135</v>
      </c>
      <c r="O1074" s="182">
        <f t="shared" si="217"/>
        <v>21</v>
      </c>
      <c r="P1074" s="182">
        <f t="shared" si="217"/>
        <v>0.15</v>
      </c>
      <c r="Q1074" s="187"/>
      <c r="R1074" s="62">
        <f>SUM(R1065+R1072)</f>
        <v>330</v>
      </c>
      <c r="S1074" s="76">
        <f>SUM(S1072:S1073)</f>
        <v>5.22</v>
      </c>
      <c r="T1074" s="76">
        <f>SUM(T1072:T1073)</f>
        <v>4.5</v>
      </c>
      <c r="U1074" s="76">
        <f>SUM(U1072:U1073)</f>
        <v>7.2</v>
      </c>
      <c r="V1074" s="76">
        <f>SUM(V1072:V1073)</f>
        <v>90</v>
      </c>
      <c r="W1074" s="511" t="s">
        <v>153</v>
      </c>
      <c r="X1074" s="511"/>
      <c r="Y1074" s="511"/>
      <c r="Z1074" s="38"/>
      <c r="AA1074" s="51" t="s">
        <v>155</v>
      </c>
      <c r="AB1074" s="89"/>
      <c r="AC1074" s="51"/>
      <c r="AD1074" s="51"/>
      <c r="AE1074" s="89"/>
      <c r="AF1074" s="89"/>
      <c r="AG1074" s="51"/>
      <c r="AH1074" s="51"/>
      <c r="AI1074" s="89"/>
      <c r="AJ1074" s="89"/>
      <c r="AK1074" s="51"/>
      <c r="AL1074" s="51"/>
      <c r="AM1074" s="51"/>
      <c r="AN1074" s="51"/>
      <c r="AO1074" s="38"/>
      <c r="AP1074" s="51" t="s">
        <v>154</v>
      </c>
      <c r="AQ1074" s="89"/>
      <c r="AR1074" s="51"/>
      <c r="AS1074" s="51"/>
      <c r="AT1074" s="89"/>
      <c r="AU1074" s="89"/>
      <c r="AV1074" s="51"/>
      <c r="AW1074" s="51"/>
      <c r="AX1074" s="89"/>
      <c r="AY1074" s="89"/>
      <c r="AZ1074" s="51"/>
      <c r="BA1074" s="51"/>
      <c r="BB1074" s="51"/>
      <c r="BC1074" s="51"/>
      <c r="BE1074" s="182">
        <f t="shared" ref="BE1074:BK1074" si="218">SUM(BE1072:BE1073)</f>
        <v>7.0000000000000007E-2</v>
      </c>
      <c r="BF1074" s="182">
        <f t="shared" si="218"/>
        <v>1.26</v>
      </c>
      <c r="BG1074" s="182">
        <f t="shared" si="218"/>
        <v>36</v>
      </c>
      <c r="BH1074" s="182">
        <f t="shared" si="218"/>
        <v>216</v>
      </c>
      <c r="BI1074" s="182">
        <f t="shared" si="218"/>
        <v>162</v>
      </c>
      <c r="BJ1074" s="182">
        <f t="shared" si="218"/>
        <v>25.2</v>
      </c>
      <c r="BK1074" s="182">
        <f t="shared" si="218"/>
        <v>0.18</v>
      </c>
    </row>
    <row r="1075" spans="1:65" ht="15.75" customHeight="1" x14ac:dyDescent="0.25">
      <c r="A1075" s="547" t="s">
        <v>330</v>
      </c>
      <c r="B1075" s="547"/>
      <c r="C1075" s="547"/>
      <c r="D1075" s="54"/>
      <c r="E1075" s="47"/>
      <c r="F1075" s="44"/>
      <c r="G1075" s="38"/>
      <c r="H1075" s="38"/>
      <c r="I1075" s="45"/>
      <c r="J1075" s="200"/>
      <c r="K1075" s="200"/>
      <c r="L1075" s="200"/>
      <c r="M1075" s="200"/>
      <c r="N1075" s="200"/>
      <c r="O1075" s="200"/>
      <c r="P1075" s="381"/>
      <c r="Q1075" s="200"/>
      <c r="R1075" s="180"/>
      <c r="S1075" s="308"/>
      <c r="T1075" s="308"/>
      <c r="U1075" s="308"/>
      <c r="V1075" s="308"/>
      <c r="W1075" s="308"/>
      <c r="X1075" s="308"/>
      <c r="Y1075" s="582" t="s">
        <v>138</v>
      </c>
      <c r="Z1075" s="582"/>
      <c r="AA1075" s="582"/>
      <c r="AB1075" s="217"/>
      <c r="AC1075" s="301">
        <v>150</v>
      </c>
      <c r="AD1075" s="217"/>
      <c r="AE1075" s="217"/>
      <c r="AF1075" s="217"/>
      <c r="AG1075" s="217"/>
      <c r="AH1075" s="217"/>
      <c r="AI1075" s="217"/>
      <c r="AJ1075" s="217"/>
      <c r="AK1075" s="217"/>
      <c r="AL1075" s="217"/>
      <c r="AM1075" s="217"/>
      <c r="AN1075" s="217"/>
      <c r="AO1075" s="217"/>
      <c r="AP1075" s="217"/>
      <c r="AQ1075" s="217"/>
      <c r="AR1075" s="301">
        <v>180</v>
      </c>
      <c r="AS1075" s="217"/>
      <c r="AT1075" s="217"/>
      <c r="AU1075" s="217"/>
      <c r="AV1075" s="217"/>
      <c r="AW1075" s="217"/>
      <c r="AX1075" s="217"/>
      <c r="AY1075" s="217"/>
      <c r="AZ1075" s="217"/>
      <c r="BA1075" s="217"/>
      <c r="BB1075" s="217"/>
      <c r="BC1075" s="217"/>
      <c r="BD1075" s="217"/>
      <c r="BE1075" s="217"/>
      <c r="BG1075" s="223"/>
      <c r="BH1075" s="223"/>
      <c r="BI1075" s="223"/>
      <c r="BJ1075" s="223"/>
      <c r="BK1075" s="223"/>
      <c r="BL1075" s="200"/>
      <c r="BM1075" s="200"/>
    </row>
    <row r="1076" spans="1:65" ht="15.75" customHeight="1" x14ac:dyDescent="0.25">
      <c r="A1076" s="504" t="s">
        <v>392</v>
      </c>
      <c r="B1076" s="504"/>
      <c r="C1076" s="504"/>
      <c r="D1076" s="54"/>
      <c r="E1076" s="49">
        <v>150</v>
      </c>
      <c r="F1076" s="44"/>
      <c r="G1076" s="38"/>
      <c r="H1076" s="38"/>
      <c r="I1076" s="270"/>
      <c r="J1076" s="175"/>
      <c r="K1076" s="176"/>
      <c r="L1076" s="176"/>
      <c r="M1076" s="176"/>
      <c r="N1076" s="176"/>
      <c r="O1076" s="176"/>
      <c r="P1076" s="320"/>
      <c r="Q1076" s="200"/>
      <c r="R1076" s="379">
        <v>150</v>
      </c>
      <c r="S1076" s="326"/>
      <c r="T1076" s="326"/>
      <c r="U1076" s="415"/>
      <c r="V1076" s="415"/>
      <c r="W1076" s="415"/>
      <c r="X1076" s="415"/>
      <c r="Y1076" s="502" t="s">
        <v>6</v>
      </c>
      <c r="Z1076" s="502"/>
      <c r="AA1076" s="502"/>
      <c r="AB1076" s="415">
        <v>12</v>
      </c>
      <c r="AC1076" s="415">
        <v>12</v>
      </c>
      <c r="AD1076" s="415"/>
      <c r="AE1076" s="415"/>
      <c r="AF1076" s="415"/>
      <c r="AG1076" s="415"/>
      <c r="AH1076" s="415"/>
      <c r="AI1076" s="415"/>
      <c r="AJ1076" s="415"/>
      <c r="AK1076" s="415"/>
      <c r="AL1076" s="415"/>
      <c r="AM1076" s="415"/>
      <c r="AN1076" s="415"/>
      <c r="AO1076" s="415"/>
      <c r="AP1076" s="415"/>
      <c r="AQ1076" s="415">
        <v>15</v>
      </c>
      <c r="AR1076" s="415">
        <v>15</v>
      </c>
      <c r="AS1076" s="415"/>
      <c r="AT1076" s="415"/>
      <c r="AU1076" s="415"/>
      <c r="AV1076" s="415"/>
      <c r="AW1076" s="415"/>
      <c r="AX1076" s="415"/>
      <c r="AY1076" s="415"/>
      <c r="AZ1076" s="415"/>
      <c r="BA1076" s="415"/>
      <c r="BB1076" s="415"/>
      <c r="BC1076" s="415"/>
      <c r="BD1076" s="415"/>
      <c r="BE1076" s="415"/>
      <c r="BF1076" s="327"/>
      <c r="BG1076" s="415"/>
      <c r="BH1076" s="415"/>
      <c r="BI1076" s="415"/>
      <c r="BJ1076" s="415"/>
      <c r="BK1076" s="415"/>
      <c r="BL1076" s="325"/>
      <c r="BM1076" s="320"/>
    </row>
    <row r="1077" spans="1:65" ht="15.75" customHeight="1" x14ac:dyDescent="0.25">
      <c r="A1077" s="507" t="s">
        <v>63</v>
      </c>
      <c r="B1077" s="507"/>
      <c r="C1077" s="507"/>
      <c r="D1077" s="200">
        <v>78</v>
      </c>
      <c r="E1077" s="177">
        <v>75</v>
      </c>
      <c r="F1077" s="44"/>
      <c r="G1077" s="38"/>
      <c r="H1077" s="38"/>
      <c r="I1077" s="45"/>
      <c r="J1077" s="200"/>
      <c r="K1077" s="200"/>
      <c r="L1077" s="200"/>
      <c r="M1077" s="200"/>
      <c r="N1077" s="200"/>
      <c r="O1077" s="200"/>
      <c r="P1077" s="381"/>
      <c r="Q1077" s="200">
        <v>78</v>
      </c>
      <c r="R1077" s="177">
        <v>75</v>
      </c>
      <c r="S1077" s="415"/>
      <c r="T1077" s="400"/>
      <c r="U1077" s="415"/>
      <c r="V1077" s="415"/>
      <c r="W1077" s="415"/>
      <c r="X1077" s="415"/>
      <c r="Y1077" s="415"/>
      <c r="Z1077" s="415"/>
      <c r="AA1077" s="415"/>
      <c r="AB1077" s="415"/>
      <c r="AC1077" s="415"/>
      <c r="AD1077" s="415"/>
      <c r="AE1077" s="415"/>
      <c r="AF1077" s="327"/>
      <c r="AG1077" s="327"/>
      <c r="AH1077" s="327"/>
      <c r="AI1077" s="327"/>
      <c r="AJ1077" s="327"/>
      <c r="AK1077" s="327"/>
      <c r="AL1077" s="327"/>
      <c r="AM1077" s="327"/>
      <c r="AN1077" s="327"/>
      <c r="AO1077" s="327"/>
      <c r="AP1077" s="327"/>
      <c r="AQ1077" s="327"/>
      <c r="AR1077" s="327"/>
      <c r="AS1077" s="327"/>
      <c r="AT1077" s="327"/>
      <c r="AU1077" s="327"/>
      <c r="AV1077" s="327"/>
      <c r="AW1077" s="327"/>
      <c r="AX1077" s="327"/>
      <c r="AY1077" s="327"/>
      <c r="AZ1077" s="327"/>
      <c r="BA1077" s="327"/>
      <c r="BB1077" s="327"/>
      <c r="BC1077" s="327"/>
      <c r="BD1077" s="327"/>
      <c r="BE1077" s="327"/>
      <c r="BF1077" s="327"/>
      <c r="BG1077" s="415"/>
      <c r="BH1077" s="415"/>
      <c r="BI1077" s="415"/>
      <c r="BJ1077" s="415"/>
      <c r="BK1077" s="415"/>
      <c r="BL1077" s="200"/>
      <c r="BM1077" s="200"/>
    </row>
    <row r="1078" spans="1:65" ht="15.75" hidden="1" customHeight="1" x14ac:dyDescent="0.3">
      <c r="A1078" s="527"/>
      <c r="B1078" s="527"/>
      <c r="C1078" s="527"/>
      <c r="D1078" s="200"/>
      <c r="E1078" s="177"/>
      <c r="F1078" s="44"/>
      <c r="G1078" s="38"/>
      <c r="H1078" s="38"/>
      <c r="I1078" s="45"/>
      <c r="J1078" s="200"/>
      <c r="K1078" s="200"/>
      <c r="L1078" s="200"/>
      <c r="M1078" s="200"/>
      <c r="N1078" s="200"/>
      <c r="O1078" s="200"/>
      <c r="P1078" s="381"/>
      <c r="Q1078" s="200"/>
      <c r="R1078" s="177"/>
      <c r="S1078" s="415"/>
      <c r="T1078" s="400"/>
      <c r="U1078" s="415"/>
      <c r="V1078" s="415"/>
      <c r="W1078" s="415"/>
      <c r="X1078" s="415"/>
      <c r="Y1078" s="415"/>
      <c r="Z1078" s="415"/>
      <c r="AA1078" s="415"/>
      <c r="AB1078" s="415"/>
      <c r="AC1078" s="415"/>
      <c r="AD1078" s="415"/>
      <c r="AE1078" s="415"/>
      <c r="AF1078" s="327"/>
      <c r="AG1078" s="327"/>
      <c r="AH1078" s="327"/>
      <c r="AI1078" s="327"/>
      <c r="AJ1078" s="327"/>
      <c r="AK1078" s="327"/>
      <c r="AL1078" s="327"/>
      <c r="AM1078" s="327"/>
      <c r="AN1078" s="327"/>
      <c r="AO1078" s="327"/>
      <c r="AP1078" s="327"/>
      <c r="AQ1078" s="327"/>
      <c r="AR1078" s="327"/>
      <c r="AS1078" s="327"/>
      <c r="AT1078" s="327"/>
      <c r="AU1078" s="327"/>
      <c r="AV1078" s="327"/>
      <c r="AW1078" s="327"/>
      <c r="AX1078" s="327"/>
      <c r="AY1078" s="327"/>
      <c r="AZ1078" s="327"/>
      <c r="BA1078" s="327"/>
      <c r="BB1078" s="327"/>
      <c r="BC1078" s="327"/>
      <c r="BD1078" s="327"/>
      <c r="BE1078" s="327"/>
      <c r="BF1078" s="327"/>
      <c r="BG1078" s="415"/>
      <c r="BH1078" s="415"/>
      <c r="BI1078" s="415"/>
      <c r="BJ1078" s="415"/>
      <c r="BK1078" s="415"/>
      <c r="BL1078" s="200"/>
      <c r="BM1078" s="200"/>
    </row>
    <row r="1079" spans="1:65" ht="15.75" customHeight="1" x14ac:dyDescent="0.25">
      <c r="A1079" s="527" t="s">
        <v>48</v>
      </c>
      <c r="B1079" s="527"/>
      <c r="C1079" s="527"/>
      <c r="D1079" s="206">
        <v>36</v>
      </c>
      <c r="E1079" s="297">
        <v>27</v>
      </c>
      <c r="F1079" s="88"/>
      <c r="G1079" s="89"/>
      <c r="H1079" s="89"/>
      <c r="I1079" s="109"/>
      <c r="J1079" s="206"/>
      <c r="K1079" s="206"/>
      <c r="L1079" s="206"/>
      <c r="M1079" s="206"/>
      <c r="N1079" s="206"/>
      <c r="O1079" s="206"/>
      <c r="P1079" s="416"/>
      <c r="Q1079" s="206">
        <v>36</v>
      </c>
      <c r="R1079" s="297">
        <v>27</v>
      </c>
      <c r="S1079" s="415"/>
      <c r="T1079" s="400"/>
      <c r="U1079" s="343"/>
      <c r="V1079" s="343"/>
      <c r="W1079" s="343"/>
      <c r="X1079" s="343"/>
      <c r="Y1079" s="343"/>
      <c r="Z1079" s="343"/>
      <c r="AA1079" s="343"/>
      <c r="AB1079" s="343"/>
      <c r="AC1079" s="343"/>
      <c r="AD1079" s="343"/>
      <c r="AE1079" s="343"/>
      <c r="AF1079" s="327"/>
      <c r="AG1079" s="327"/>
      <c r="AH1079" s="327"/>
      <c r="AI1079" s="327"/>
      <c r="AJ1079" s="327"/>
      <c r="AK1079" s="327"/>
      <c r="AL1079" s="327"/>
      <c r="AM1079" s="327"/>
      <c r="AN1079" s="327"/>
      <c r="AO1079" s="327"/>
      <c r="AP1079" s="327"/>
      <c r="AQ1079" s="327"/>
      <c r="AR1079" s="327"/>
      <c r="AS1079" s="327"/>
      <c r="AT1079" s="327"/>
      <c r="AU1079" s="327"/>
      <c r="AV1079" s="327"/>
      <c r="AW1079" s="327"/>
      <c r="AX1079" s="327"/>
      <c r="AY1079" s="327"/>
      <c r="AZ1079" s="327"/>
      <c r="BA1079" s="327"/>
      <c r="BB1079" s="327"/>
      <c r="BC1079" s="327"/>
      <c r="BD1079" s="327"/>
      <c r="BE1079" s="327"/>
      <c r="BF1079" s="327"/>
      <c r="BG1079" s="343"/>
      <c r="BH1079" s="343"/>
      <c r="BI1079" s="343"/>
      <c r="BJ1079" s="343"/>
      <c r="BK1079" s="343"/>
      <c r="BL1079" s="206"/>
      <c r="BM1079" s="206"/>
    </row>
    <row r="1080" spans="1:65" ht="15.75" customHeight="1" x14ac:dyDescent="0.25">
      <c r="A1080" s="527" t="s">
        <v>18</v>
      </c>
      <c r="B1080" s="527"/>
      <c r="C1080" s="527"/>
      <c r="D1080" s="206">
        <v>21</v>
      </c>
      <c r="E1080" s="297">
        <v>15</v>
      </c>
      <c r="F1080" s="88"/>
      <c r="G1080" s="89"/>
      <c r="H1080" s="89"/>
      <c r="I1080" s="109"/>
      <c r="J1080" s="206"/>
      <c r="K1080" s="206"/>
      <c r="L1080" s="206"/>
      <c r="M1080" s="206"/>
      <c r="N1080" s="206"/>
      <c r="O1080" s="206"/>
      <c r="P1080" s="416"/>
      <c r="Q1080" s="206">
        <v>21</v>
      </c>
      <c r="R1080" s="297">
        <v>15</v>
      </c>
      <c r="S1080" s="415"/>
      <c r="T1080" s="400"/>
      <c r="U1080" s="343"/>
      <c r="V1080" s="343"/>
      <c r="W1080" s="343"/>
      <c r="X1080" s="343"/>
      <c r="Y1080" s="343"/>
      <c r="Z1080" s="343"/>
      <c r="AA1080" s="343"/>
      <c r="AB1080" s="343"/>
      <c r="AC1080" s="343"/>
      <c r="AD1080" s="343"/>
      <c r="AE1080" s="343"/>
      <c r="AF1080" s="327"/>
      <c r="AG1080" s="327"/>
      <c r="AH1080" s="327"/>
      <c r="AI1080" s="327"/>
      <c r="AJ1080" s="327"/>
      <c r="AK1080" s="327"/>
      <c r="AL1080" s="327"/>
      <c r="AM1080" s="327"/>
      <c r="AN1080" s="327"/>
      <c r="AO1080" s="327"/>
      <c r="AP1080" s="327"/>
      <c r="AQ1080" s="327"/>
      <c r="AR1080" s="327"/>
      <c r="AS1080" s="327"/>
      <c r="AT1080" s="327"/>
      <c r="AU1080" s="327"/>
      <c r="AV1080" s="327"/>
      <c r="AW1080" s="327"/>
      <c r="AX1080" s="327"/>
      <c r="AY1080" s="327"/>
      <c r="AZ1080" s="327"/>
      <c r="BA1080" s="327"/>
      <c r="BB1080" s="327"/>
      <c r="BC1080" s="327"/>
      <c r="BD1080" s="327"/>
      <c r="BE1080" s="327"/>
      <c r="BF1080" s="327"/>
      <c r="BG1080" s="343"/>
      <c r="BH1080" s="343"/>
      <c r="BI1080" s="343"/>
      <c r="BJ1080" s="343"/>
      <c r="BK1080" s="343"/>
      <c r="BL1080" s="206"/>
      <c r="BM1080" s="206"/>
    </row>
    <row r="1081" spans="1:65" ht="15.75" customHeight="1" x14ac:dyDescent="0.25">
      <c r="A1081" s="527" t="s">
        <v>29</v>
      </c>
      <c r="B1081" s="527"/>
      <c r="C1081" s="527"/>
      <c r="D1081" s="206">
        <v>64</v>
      </c>
      <c r="E1081" s="297">
        <v>52</v>
      </c>
      <c r="F1081" s="88"/>
      <c r="G1081" s="89"/>
      <c r="H1081" s="89"/>
      <c r="I1081" s="109"/>
      <c r="J1081" s="206"/>
      <c r="K1081" s="206"/>
      <c r="L1081" s="206"/>
      <c r="M1081" s="206"/>
      <c r="N1081" s="206"/>
      <c r="O1081" s="206"/>
      <c r="P1081" s="416"/>
      <c r="Q1081" s="206">
        <v>64</v>
      </c>
      <c r="R1081" s="297">
        <v>52</v>
      </c>
      <c r="S1081" s="415"/>
      <c r="T1081" s="400"/>
      <c r="U1081" s="343"/>
      <c r="V1081" s="343"/>
      <c r="W1081" s="343"/>
      <c r="X1081" s="343"/>
      <c r="Y1081" s="343"/>
      <c r="Z1081" s="343"/>
      <c r="AA1081" s="343"/>
      <c r="AB1081" s="343"/>
      <c r="AC1081" s="343"/>
      <c r="AD1081" s="343"/>
      <c r="AE1081" s="343"/>
      <c r="AF1081" s="327"/>
      <c r="AG1081" s="327"/>
      <c r="AH1081" s="327"/>
      <c r="AI1081" s="327"/>
      <c r="AJ1081" s="327"/>
      <c r="AK1081" s="327"/>
      <c r="AL1081" s="327"/>
      <c r="AM1081" s="327"/>
      <c r="AN1081" s="327"/>
      <c r="AO1081" s="327"/>
      <c r="AP1081" s="327"/>
      <c r="AQ1081" s="327"/>
      <c r="AR1081" s="327"/>
      <c r="AS1081" s="327"/>
      <c r="AT1081" s="327"/>
      <c r="AU1081" s="327"/>
      <c r="AV1081" s="327"/>
      <c r="AW1081" s="327"/>
      <c r="AX1081" s="327"/>
      <c r="AY1081" s="327"/>
      <c r="AZ1081" s="327"/>
      <c r="BA1081" s="327"/>
      <c r="BB1081" s="327"/>
      <c r="BC1081" s="327"/>
      <c r="BD1081" s="327"/>
      <c r="BE1081" s="327"/>
      <c r="BF1081" s="327"/>
      <c r="BG1081" s="343"/>
      <c r="BH1081" s="343"/>
      <c r="BI1081" s="343"/>
      <c r="BJ1081" s="343"/>
      <c r="BK1081" s="343"/>
      <c r="BL1081" s="206"/>
      <c r="BM1081" s="206"/>
    </row>
    <row r="1082" spans="1:65" ht="15.75" customHeight="1" x14ac:dyDescent="0.25">
      <c r="A1082" s="527" t="s">
        <v>19</v>
      </c>
      <c r="B1082" s="527"/>
      <c r="C1082" s="527"/>
      <c r="D1082" s="419" t="s">
        <v>394</v>
      </c>
      <c r="E1082" s="376">
        <v>7.5</v>
      </c>
      <c r="F1082" s="123"/>
      <c r="G1082" s="124"/>
      <c r="H1082" s="124"/>
      <c r="I1082" s="125"/>
      <c r="J1082" s="209"/>
      <c r="K1082" s="209"/>
      <c r="L1082" s="209"/>
      <c r="M1082" s="209"/>
      <c r="N1082" s="209"/>
      <c r="O1082" s="209"/>
      <c r="P1082" s="417"/>
      <c r="Q1082" s="419" t="s">
        <v>394</v>
      </c>
      <c r="R1082" s="376">
        <v>7.5</v>
      </c>
      <c r="S1082" s="415"/>
      <c r="T1082" s="400"/>
      <c r="U1082" s="481"/>
      <c r="V1082" s="481"/>
      <c r="W1082" s="481"/>
      <c r="X1082" s="481"/>
      <c r="Y1082" s="481"/>
      <c r="Z1082" s="481"/>
      <c r="AA1082" s="481"/>
      <c r="AB1082" s="481"/>
      <c r="AC1082" s="481"/>
      <c r="AD1082" s="481"/>
      <c r="AE1082" s="481"/>
      <c r="AF1082" s="327"/>
      <c r="AG1082" s="327"/>
      <c r="AH1082" s="327"/>
      <c r="AI1082" s="327"/>
      <c r="AJ1082" s="327"/>
      <c r="AK1082" s="327"/>
      <c r="AL1082" s="327"/>
      <c r="AM1082" s="327"/>
      <c r="AN1082" s="327"/>
      <c r="AO1082" s="327"/>
      <c r="AP1082" s="327"/>
      <c r="AQ1082" s="327"/>
      <c r="AR1082" s="327"/>
      <c r="AS1082" s="327"/>
      <c r="AT1082" s="327"/>
      <c r="AU1082" s="327"/>
      <c r="AV1082" s="327"/>
      <c r="AW1082" s="327"/>
      <c r="AX1082" s="327"/>
      <c r="AY1082" s="327"/>
      <c r="AZ1082" s="327"/>
      <c r="BA1082" s="327"/>
      <c r="BB1082" s="327"/>
      <c r="BC1082" s="327"/>
      <c r="BD1082" s="327"/>
      <c r="BE1082" s="327"/>
      <c r="BF1082" s="327"/>
      <c r="BG1082" s="481"/>
      <c r="BH1082" s="481"/>
      <c r="BI1082" s="481"/>
      <c r="BJ1082" s="481"/>
      <c r="BK1082" s="481"/>
      <c r="BL1082" s="209"/>
      <c r="BM1082" s="209"/>
    </row>
    <row r="1083" spans="1:65" ht="17.25" customHeight="1" x14ac:dyDescent="0.25">
      <c r="A1083" s="512" t="s">
        <v>33</v>
      </c>
      <c r="B1083" s="512"/>
      <c r="C1083" s="512"/>
      <c r="D1083" s="200">
        <v>7.5</v>
      </c>
      <c r="E1083" s="177">
        <v>7.5</v>
      </c>
      <c r="F1083" s="44"/>
      <c r="G1083" s="38"/>
      <c r="H1083" s="38"/>
      <c r="I1083" s="270"/>
      <c r="J1083" s="175"/>
      <c r="K1083" s="176"/>
      <c r="L1083" s="176"/>
      <c r="M1083" s="176"/>
      <c r="N1083" s="176"/>
      <c r="O1083" s="176"/>
      <c r="P1083" s="177"/>
      <c r="Q1083" s="200">
        <v>7.5</v>
      </c>
      <c r="R1083" s="177">
        <v>7.5</v>
      </c>
      <c r="S1083" s="415"/>
      <c r="T1083" s="400"/>
      <c r="U1083" s="415"/>
      <c r="V1083" s="415"/>
      <c r="W1083" s="415"/>
      <c r="X1083" s="415"/>
      <c r="Y1083" s="508"/>
      <c r="Z1083" s="508"/>
      <c r="AA1083" s="508"/>
      <c r="AB1083" s="415"/>
      <c r="AC1083" s="326"/>
      <c r="AD1083" s="326"/>
      <c r="AE1083" s="415"/>
      <c r="AF1083" s="415"/>
      <c r="AG1083" s="326"/>
      <c r="AH1083" s="326"/>
      <c r="AI1083" s="415"/>
      <c r="AJ1083" s="415"/>
      <c r="AK1083" s="326"/>
      <c r="AL1083" s="326"/>
      <c r="AM1083" s="415"/>
      <c r="AN1083" s="415"/>
      <c r="AO1083" s="415"/>
      <c r="AP1083" s="415"/>
      <c r="AQ1083" s="415"/>
      <c r="AR1083" s="326"/>
      <c r="AS1083" s="326"/>
      <c r="AT1083" s="415"/>
      <c r="AU1083" s="415"/>
      <c r="AV1083" s="326"/>
      <c r="AW1083" s="326"/>
      <c r="AX1083" s="415"/>
      <c r="AY1083" s="415"/>
      <c r="AZ1083" s="326"/>
      <c r="BA1083" s="326"/>
      <c r="BB1083" s="415"/>
      <c r="BC1083" s="415"/>
      <c r="BD1083" s="415"/>
      <c r="BE1083" s="415"/>
      <c r="BF1083" s="327"/>
      <c r="BG1083" s="415"/>
      <c r="BH1083" s="415"/>
      <c r="BI1083" s="415"/>
      <c r="BJ1083" s="415"/>
      <c r="BK1083" s="415"/>
      <c r="BL1083" s="176"/>
      <c r="BM1083" s="177"/>
    </row>
    <row r="1084" spans="1:65" ht="12.75" hidden="1" customHeight="1" x14ac:dyDescent="0.3">
      <c r="A1084" s="512"/>
      <c r="B1084" s="512"/>
      <c r="C1084" s="512"/>
      <c r="D1084" s="200"/>
      <c r="E1084" s="177"/>
      <c r="F1084" s="44"/>
      <c r="G1084" s="38"/>
      <c r="H1084" s="38"/>
      <c r="I1084" s="270"/>
      <c r="J1084" s="175"/>
      <c r="K1084" s="176"/>
      <c r="L1084" s="176"/>
      <c r="M1084" s="176"/>
      <c r="N1084" s="176"/>
      <c r="O1084" s="176"/>
      <c r="P1084" s="177"/>
      <c r="Q1084" s="200"/>
      <c r="R1084" s="177"/>
      <c r="S1084" s="415"/>
      <c r="T1084" s="326"/>
      <c r="U1084" s="415"/>
      <c r="V1084" s="415"/>
      <c r="W1084" s="326"/>
      <c r="X1084" s="326"/>
      <c r="Y1084" s="508"/>
      <c r="Z1084" s="508"/>
      <c r="AA1084" s="508"/>
      <c r="AB1084" s="415"/>
      <c r="AC1084" s="326"/>
      <c r="AD1084" s="415"/>
      <c r="AE1084" s="415"/>
      <c r="AF1084" s="415"/>
      <c r="AG1084" s="415"/>
      <c r="AH1084" s="415"/>
      <c r="AI1084" s="415"/>
      <c r="AJ1084" s="415"/>
      <c r="AK1084" s="415"/>
      <c r="AL1084" s="415"/>
      <c r="AM1084" s="415"/>
      <c r="AN1084" s="415"/>
      <c r="AO1084" s="415"/>
      <c r="AP1084" s="415"/>
      <c r="AQ1084" s="415"/>
      <c r="AR1084" s="326"/>
      <c r="AS1084" s="415"/>
      <c r="AT1084" s="415"/>
      <c r="AU1084" s="415"/>
      <c r="AV1084" s="415"/>
      <c r="AW1084" s="415"/>
      <c r="AX1084" s="415"/>
      <c r="AY1084" s="415"/>
      <c r="AZ1084" s="415"/>
      <c r="BA1084" s="415"/>
      <c r="BB1084" s="415"/>
      <c r="BC1084" s="415"/>
      <c r="BD1084" s="415"/>
      <c r="BE1084" s="415"/>
      <c r="BF1084" s="327"/>
      <c r="BG1084" s="415"/>
      <c r="BH1084" s="415"/>
      <c r="BI1084" s="415"/>
      <c r="BJ1084" s="415"/>
      <c r="BK1084" s="415"/>
      <c r="BL1084" s="176"/>
      <c r="BM1084" s="177"/>
    </row>
    <row r="1085" spans="1:65" ht="15.75" customHeight="1" x14ac:dyDescent="0.25">
      <c r="A1085" s="499" t="s">
        <v>345</v>
      </c>
      <c r="B1085" s="500"/>
      <c r="C1085" s="501"/>
      <c r="D1085" s="200">
        <v>7.5</v>
      </c>
      <c r="E1085" s="177">
        <v>7.5</v>
      </c>
      <c r="F1085" s="49"/>
      <c r="G1085" s="50"/>
      <c r="H1085" s="51"/>
      <c r="I1085" s="213"/>
      <c r="J1085" s="178"/>
      <c r="K1085" s="179"/>
      <c r="L1085" s="179"/>
      <c r="M1085" s="179"/>
      <c r="N1085" s="179"/>
      <c r="O1085" s="179"/>
      <c r="P1085" s="180"/>
      <c r="Q1085" s="200">
        <v>7.5</v>
      </c>
      <c r="R1085" s="177">
        <v>7.5</v>
      </c>
      <c r="S1085" s="415"/>
      <c r="T1085" s="400"/>
      <c r="U1085" s="326"/>
      <c r="V1085" s="326"/>
      <c r="W1085" s="326"/>
      <c r="X1085" s="326"/>
      <c r="Y1085" s="502"/>
      <c r="Z1085" s="502"/>
      <c r="AA1085" s="502"/>
      <c r="AB1085" s="415"/>
      <c r="AC1085" s="415"/>
      <c r="AD1085" s="415"/>
      <c r="AE1085" s="415"/>
      <c r="AF1085" s="415"/>
      <c r="AG1085" s="415"/>
      <c r="AH1085" s="415"/>
      <c r="AI1085" s="415"/>
      <c r="AJ1085" s="415"/>
      <c r="AK1085" s="415"/>
      <c r="AL1085" s="415"/>
      <c r="AM1085" s="415"/>
      <c r="AN1085" s="415"/>
      <c r="AO1085" s="415"/>
      <c r="AP1085" s="415"/>
      <c r="AQ1085" s="415"/>
      <c r="AR1085" s="415"/>
      <c r="AS1085" s="415"/>
      <c r="AT1085" s="415"/>
      <c r="AU1085" s="415"/>
      <c r="AV1085" s="415"/>
      <c r="AW1085" s="415"/>
      <c r="AX1085" s="415"/>
      <c r="AY1085" s="415"/>
      <c r="AZ1085" s="415"/>
      <c r="BA1085" s="415"/>
      <c r="BB1085" s="415"/>
      <c r="BC1085" s="415"/>
      <c r="BD1085" s="415"/>
      <c r="BE1085" s="415"/>
      <c r="BF1085" s="327"/>
      <c r="BG1085" s="326"/>
      <c r="BH1085" s="326"/>
      <c r="BI1085" s="326"/>
      <c r="BJ1085" s="326"/>
      <c r="BK1085" s="326"/>
      <c r="BL1085" s="179"/>
      <c r="BM1085" s="180"/>
    </row>
    <row r="1086" spans="1:65" ht="15.75" customHeight="1" x14ac:dyDescent="0.25">
      <c r="A1086" s="503" t="s">
        <v>31</v>
      </c>
      <c r="B1086" s="503"/>
      <c r="C1086" s="503"/>
      <c r="D1086" s="200">
        <v>4.5</v>
      </c>
      <c r="E1086" s="177">
        <v>4.5</v>
      </c>
      <c r="F1086" s="44"/>
      <c r="G1086" s="38"/>
      <c r="H1086" s="38"/>
      <c r="I1086" s="45"/>
      <c r="J1086" s="200"/>
      <c r="K1086" s="200"/>
      <c r="L1086" s="200"/>
      <c r="M1086" s="200"/>
      <c r="N1086" s="200"/>
      <c r="O1086" s="200"/>
      <c r="P1086" s="381"/>
      <c r="Q1086" s="200">
        <v>4.5</v>
      </c>
      <c r="R1086" s="177">
        <v>4.5</v>
      </c>
      <c r="S1086" s="415"/>
      <c r="T1086" s="400"/>
      <c r="U1086" s="415"/>
      <c r="V1086" s="415"/>
      <c r="W1086" s="415"/>
      <c r="X1086" s="415"/>
      <c r="Y1086" s="415"/>
      <c r="Z1086" s="415"/>
      <c r="AA1086" s="415"/>
      <c r="AB1086" s="415"/>
      <c r="AC1086" s="415"/>
      <c r="AD1086" s="415"/>
      <c r="AE1086" s="415"/>
      <c r="AF1086" s="327"/>
      <c r="AG1086" s="327"/>
      <c r="AH1086" s="327"/>
      <c r="AI1086" s="327"/>
      <c r="AJ1086" s="327"/>
      <c r="AK1086" s="327"/>
      <c r="AL1086" s="327"/>
      <c r="AM1086" s="327"/>
      <c r="AN1086" s="327"/>
      <c r="AO1086" s="327"/>
      <c r="AP1086" s="327"/>
      <c r="AQ1086" s="327"/>
      <c r="AR1086" s="327"/>
      <c r="AS1086" s="327"/>
      <c r="AT1086" s="327"/>
      <c r="AU1086" s="327"/>
      <c r="AV1086" s="327"/>
      <c r="AW1086" s="327"/>
      <c r="AX1086" s="327"/>
      <c r="AY1086" s="327"/>
      <c r="AZ1086" s="327"/>
      <c r="BA1086" s="327"/>
      <c r="BB1086" s="327"/>
      <c r="BC1086" s="327"/>
      <c r="BD1086" s="327"/>
      <c r="BE1086" s="327"/>
      <c r="BF1086" s="327"/>
      <c r="BG1086" s="415"/>
      <c r="BH1086" s="415"/>
      <c r="BI1086" s="415"/>
      <c r="BJ1086" s="415"/>
      <c r="BK1086" s="415"/>
      <c r="BL1086" s="200"/>
      <c r="BM1086" s="200"/>
    </row>
    <row r="1087" spans="1:65" s="165" customFormat="1" ht="15.75" customHeight="1" x14ac:dyDescent="0.25">
      <c r="A1087" s="504"/>
      <c r="B1087" s="504"/>
      <c r="C1087" s="504"/>
      <c r="D1087" s="24"/>
      <c r="E1087" s="6"/>
      <c r="F1087" s="9"/>
      <c r="G1087" s="10"/>
      <c r="H1087" s="10"/>
      <c r="I1087" s="10"/>
      <c r="J1087" s="9"/>
      <c r="K1087" s="10"/>
      <c r="L1087" s="10"/>
      <c r="M1087" s="10"/>
      <c r="N1087" s="10"/>
      <c r="O1087" s="10"/>
      <c r="P1087" s="214"/>
      <c r="Q1087" s="10"/>
      <c r="R1087" s="214"/>
      <c r="S1087" s="478"/>
      <c r="T1087" s="404"/>
      <c r="U1087" s="374"/>
      <c r="V1087" s="374"/>
      <c r="W1087" s="374"/>
      <c r="X1087" s="374"/>
      <c r="Y1087" s="505"/>
      <c r="Z1087" s="505"/>
      <c r="AA1087" s="505"/>
      <c r="AB1087" s="482"/>
      <c r="AC1087" s="482"/>
      <c r="AD1087" s="482"/>
      <c r="AE1087" s="483"/>
      <c r="AF1087" s="483"/>
      <c r="AG1087" s="482"/>
      <c r="AH1087" s="482"/>
      <c r="AI1087" s="483"/>
      <c r="AJ1087" s="483"/>
      <c r="AK1087" s="482"/>
      <c r="AL1087" s="482"/>
      <c r="AM1087" s="483"/>
      <c r="AN1087" s="483"/>
      <c r="AO1087" s="483"/>
      <c r="AP1087" s="483"/>
      <c r="AQ1087" s="482"/>
      <c r="AR1087" s="482"/>
      <c r="AS1087" s="482"/>
      <c r="AT1087" s="483"/>
      <c r="AU1087" s="483"/>
      <c r="AV1087" s="482"/>
      <c r="AW1087" s="482"/>
      <c r="AX1087" s="483"/>
      <c r="AY1087" s="483"/>
      <c r="AZ1087" s="482"/>
      <c r="BA1087" s="482"/>
      <c r="BB1087" s="483"/>
      <c r="BC1087" s="483"/>
      <c r="BD1087" s="483"/>
      <c r="BE1087" s="483"/>
      <c r="BF1087" s="482"/>
      <c r="BG1087" s="374"/>
      <c r="BH1087" s="374"/>
      <c r="BI1087" s="374"/>
      <c r="BJ1087" s="374"/>
      <c r="BK1087" s="374"/>
      <c r="BL1087" s="10"/>
      <c r="BM1087" s="214"/>
    </row>
    <row r="1088" spans="1:65" ht="15.75" customHeight="1" x14ac:dyDescent="0.25">
      <c r="A1088" s="506" t="s">
        <v>393</v>
      </c>
      <c r="B1088" s="506"/>
      <c r="C1088" s="506"/>
      <c r="D1088" s="86">
        <v>50</v>
      </c>
      <c r="E1088" s="59">
        <v>50</v>
      </c>
      <c r="F1088" s="88"/>
      <c r="G1088" s="89"/>
      <c r="H1088" s="89"/>
      <c r="I1088" s="109"/>
      <c r="J1088" s="206"/>
      <c r="K1088" s="206"/>
      <c r="L1088" s="206"/>
      <c r="M1088" s="206"/>
      <c r="N1088" s="206"/>
      <c r="O1088" s="206"/>
      <c r="P1088" s="416"/>
      <c r="Q1088" s="206">
        <v>50</v>
      </c>
      <c r="R1088" s="56">
        <v>50</v>
      </c>
      <c r="S1088" s="342"/>
      <c r="T1088" s="342"/>
      <c r="U1088" s="343"/>
      <c r="V1088" s="343"/>
      <c r="W1088" s="343"/>
      <c r="X1088" s="343"/>
      <c r="Y1088" s="343"/>
      <c r="Z1088" s="343"/>
      <c r="AA1088" s="343"/>
      <c r="AB1088" s="343"/>
      <c r="AC1088" s="343"/>
      <c r="AD1088" s="343"/>
      <c r="AE1088" s="343"/>
      <c r="AF1088" s="327"/>
      <c r="AG1088" s="327"/>
      <c r="AH1088" s="327"/>
      <c r="AI1088" s="327"/>
      <c r="AJ1088" s="327"/>
      <c r="AK1088" s="327"/>
      <c r="AL1088" s="327"/>
      <c r="AM1088" s="327"/>
      <c r="AN1088" s="327"/>
      <c r="AO1088" s="327"/>
      <c r="AP1088" s="327"/>
      <c r="AQ1088" s="327"/>
      <c r="AR1088" s="327"/>
      <c r="AS1088" s="327"/>
      <c r="AT1088" s="327"/>
      <c r="AU1088" s="327"/>
      <c r="AV1088" s="327"/>
      <c r="AW1088" s="327"/>
      <c r="AX1088" s="327"/>
      <c r="AY1088" s="327"/>
      <c r="AZ1088" s="327"/>
      <c r="BA1088" s="327"/>
      <c r="BB1088" s="327"/>
      <c r="BC1088" s="327"/>
      <c r="BD1088" s="327"/>
      <c r="BE1088" s="327"/>
      <c r="BF1088" s="327"/>
      <c r="BG1088" s="343"/>
      <c r="BH1088" s="343"/>
      <c r="BI1088" s="343"/>
      <c r="BJ1088" s="343"/>
      <c r="BK1088" s="343"/>
      <c r="BL1088" s="206"/>
      <c r="BM1088" s="206"/>
    </row>
    <row r="1089" spans="1:65" ht="15.75" customHeight="1" x14ac:dyDescent="0.25">
      <c r="A1089" s="503" t="s">
        <v>31</v>
      </c>
      <c r="B1089" s="503"/>
      <c r="C1089" s="503"/>
      <c r="D1089" s="54">
        <v>12.5</v>
      </c>
      <c r="E1089" s="47">
        <v>12.5</v>
      </c>
      <c r="F1089" s="44"/>
      <c r="G1089" s="38"/>
      <c r="H1089" s="38"/>
      <c r="I1089" s="45"/>
      <c r="J1089" s="200"/>
      <c r="K1089" s="200"/>
      <c r="L1089" s="200"/>
      <c r="M1089" s="200"/>
      <c r="N1089" s="200"/>
      <c r="O1089" s="200"/>
      <c r="P1089" s="381"/>
      <c r="Q1089" s="200">
        <v>12.5</v>
      </c>
      <c r="R1089" s="177">
        <v>12.5</v>
      </c>
      <c r="S1089" s="415"/>
      <c r="T1089" s="400"/>
      <c r="U1089" s="415"/>
      <c r="V1089" s="415"/>
      <c r="W1089" s="415"/>
      <c r="X1089" s="415"/>
      <c r="Y1089" s="415"/>
      <c r="Z1089" s="415"/>
      <c r="AA1089" s="415"/>
      <c r="AB1089" s="415"/>
      <c r="AC1089" s="415"/>
      <c r="AD1089" s="415"/>
      <c r="AE1089" s="415"/>
      <c r="AF1089" s="327"/>
      <c r="AG1089" s="327"/>
      <c r="AH1089" s="327"/>
      <c r="AI1089" s="327"/>
      <c r="AJ1089" s="327"/>
      <c r="AK1089" s="327"/>
      <c r="AL1089" s="327"/>
      <c r="AM1089" s="327"/>
      <c r="AN1089" s="327"/>
      <c r="AO1089" s="327"/>
      <c r="AP1089" s="327"/>
      <c r="AQ1089" s="327"/>
      <c r="AR1089" s="327"/>
      <c r="AS1089" s="327"/>
      <c r="AT1089" s="327"/>
      <c r="AU1089" s="327"/>
      <c r="AV1089" s="327"/>
      <c r="AW1089" s="327"/>
      <c r="AX1089" s="327"/>
      <c r="AY1089" s="327"/>
      <c r="AZ1089" s="327"/>
      <c r="BA1089" s="327"/>
      <c r="BB1089" s="327"/>
      <c r="BC1089" s="327"/>
      <c r="BD1089" s="327"/>
      <c r="BE1089" s="327"/>
      <c r="BF1089" s="327"/>
      <c r="BG1089" s="415"/>
      <c r="BH1089" s="415"/>
      <c r="BI1089" s="415"/>
      <c r="BJ1089" s="415"/>
      <c r="BK1089" s="415"/>
      <c r="BL1089" s="200"/>
      <c r="BM1089" s="200"/>
    </row>
    <row r="1090" spans="1:65" ht="15.75" customHeight="1" x14ac:dyDescent="0.25">
      <c r="A1090" s="507" t="s">
        <v>302</v>
      </c>
      <c r="B1090" s="507"/>
      <c r="C1090" s="507"/>
      <c r="D1090" s="54">
        <v>3.8</v>
      </c>
      <c r="E1090" s="47">
        <v>3.8</v>
      </c>
      <c r="F1090" s="44"/>
      <c r="G1090" s="38"/>
      <c r="H1090" s="38"/>
      <c r="I1090" s="45"/>
      <c r="J1090" s="200"/>
      <c r="K1090" s="200"/>
      <c r="L1090" s="200"/>
      <c r="M1090" s="200"/>
      <c r="N1090" s="200"/>
      <c r="O1090" s="200"/>
      <c r="P1090" s="381"/>
      <c r="Q1090" s="200">
        <v>3.8</v>
      </c>
      <c r="R1090" s="177">
        <v>3.8</v>
      </c>
      <c r="S1090" s="484"/>
      <c r="T1090" s="400"/>
      <c r="U1090" s="415"/>
      <c r="V1090" s="415"/>
      <c r="W1090" s="415"/>
      <c r="X1090" s="415"/>
      <c r="Y1090" s="415"/>
      <c r="Z1090" s="415"/>
      <c r="AA1090" s="415"/>
      <c r="AB1090" s="415"/>
      <c r="AC1090" s="415"/>
      <c r="AD1090" s="415"/>
      <c r="AE1090" s="415"/>
      <c r="AF1090" s="327"/>
      <c r="AG1090" s="327"/>
      <c r="AH1090" s="327"/>
      <c r="AI1090" s="327"/>
      <c r="AJ1090" s="327"/>
      <c r="AK1090" s="327"/>
      <c r="AL1090" s="327"/>
      <c r="AM1090" s="327"/>
      <c r="AN1090" s="327"/>
      <c r="AO1090" s="327"/>
      <c r="AP1090" s="327"/>
      <c r="AQ1090" s="327"/>
      <c r="AR1090" s="327"/>
      <c r="AS1090" s="327"/>
      <c r="AT1090" s="327"/>
      <c r="AU1090" s="327"/>
      <c r="AV1090" s="327"/>
      <c r="AW1090" s="327"/>
      <c r="AX1090" s="327"/>
      <c r="AY1090" s="327"/>
      <c r="AZ1090" s="327"/>
      <c r="BA1090" s="327"/>
      <c r="BB1090" s="327"/>
      <c r="BC1090" s="327"/>
      <c r="BD1090" s="327"/>
      <c r="BE1090" s="327"/>
      <c r="BF1090" s="327"/>
      <c r="BG1090" s="415"/>
      <c r="BH1090" s="415"/>
      <c r="BI1090" s="415"/>
      <c r="BJ1090" s="415"/>
      <c r="BK1090" s="415"/>
      <c r="BL1090" s="200"/>
      <c r="BM1090" s="200"/>
    </row>
    <row r="1091" spans="1:65" ht="12.75" hidden="1" customHeight="1" x14ac:dyDescent="0.3">
      <c r="A1091" s="507"/>
      <c r="B1091" s="507"/>
      <c r="C1091" s="507"/>
      <c r="D1091" s="54"/>
      <c r="E1091" s="47"/>
      <c r="F1091" s="50"/>
      <c r="G1091" s="51"/>
      <c r="H1091" s="51"/>
      <c r="I1091" s="52"/>
      <c r="J1091" s="201"/>
      <c r="K1091" s="201"/>
      <c r="L1091" s="201"/>
      <c r="M1091" s="201"/>
      <c r="N1091" s="201"/>
      <c r="O1091" s="201"/>
      <c r="P1091" s="380"/>
      <c r="Q1091" s="200"/>
      <c r="R1091" s="177"/>
      <c r="S1091" s="415"/>
      <c r="T1091" s="415"/>
      <c r="U1091" s="326"/>
      <c r="V1091" s="326"/>
      <c r="W1091" s="326"/>
      <c r="X1091" s="326"/>
      <c r="Y1091" s="326"/>
      <c r="Z1091" s="326"/>
      <c r="AA1091" s="326"/>
      <c r="AB1091" s="326"/>
      <c r="AC1091" s="326"/>
      <c r="AD1091" s="326"/>
      <c r="AE1091" s="326"/>
      <c r="AF1091" s="327"/>
      <c r="AG1091" s="327"/>
      <c r="AH1091" s="327"/>
      <c r="AI1091" s="327"/>
      <c r="AJ1091" s="327"/>
      <c r="AK1091" s="327"/>
      <c r="AL1091" s="327"/>
      <c r="AM1091" s="327"/>
      <c r="AN1091" s="327"/>
      <c r="AO1091" s="327"/>
      <c r="AP1091" s="327"/>
      <c r="AQ1091" s="327"/>
      <c r="AR1091" s="327"/>
      <c r="AS1091" s="327"/>
      <c r="AT1091" s="327"/>
      <c r="AU1091" s="327"/>
      <c r="AV1091" s="327"/>
      <c r="AW1091" s="327"/>
      <c r="AX1091" s="327"/>
      <c r="AY1091" s="327"/>
      <c r="AZ1091" s="327"/>
      <c r="BA1091" s="327"/>
      <c r="BB1091" s="327"/>
      <c r="BC1091" s="327"/>
      <c r="BD1091" s="327"/>
      <c r="BE1091" s="327"/>
      <c r="BF1091" s="327"/>
      <c r="BG1091" s="326"/>
      <c r="BH1091" s="326"/>
      <c r="BI1091" s="326"/>
      <c r="BJ1091" s="326"/>
      <c r="BK1091" s="326"/>
      <c r="BL1091" s="201"/>
      <c r="BM1091" s="201"/>
    </row>
    <row r="1092" spans="1:65" ht="15.75" customHeight="1" x14ac:dyDescent="0.25">
      <c r="A1092" s="507" t="s">
        <v>61</v>
      </c>
      <c r="B1092" s="507"/>
      <c r="C1092" s="507"/>
      <c r="D1092" s="54">
        <v>38</v>
      </c>
      <c r="E1092" s="47">
        <v>38</v>
      </c>
      <c r="F1092" s="44"/>
      <c r="G1092" s="38"/>
      <c r="H1092" s="38"/>
      <c r="I1092" s="45"/>
      <c r="J1092" s="200"/>
      <c r="K1092" s="200"/>
      <c r="L1092" s="200"/>
      <c r="M1092" s="200"/>
      <c r="N1092" s="200"/>
      <c r="O1092" s="200"/>
      <c r="P1092" s="381"/>
      <c r="Q1092" s="200">
        <v>38</v>
      </c>
      <c r="R1092" s="177">
        <v>38</v>
      </c>
      <c r="S1092" s="415"/>
      <c r="T1092" s="415"/>
      <c r="U1092" s="415"/>
      <c r="V1092" s="415"/>
      <c r="W1092" s="415"/>
      <c r="X1092" s="415"/>
      <c r="Y1092" s="415"/>
      <c r="Z1092" s="415"/>
      <c r="AA1092" s="415"/>
      <c r="AB1092" s="415"/>
      <c r="AC1092" s="415"/>
      <c r="AD1092" s="415"/>
      <c r="AE1092" s="415"/>
      <c r="AF1092" s="326"/>
      <c r="AG1092" s="415"/>
      <c r="AH1092" s="415"/>
      <c r="AI1092" s="326"/>
      <c r="AJ1092" s="326"/>
      <c r="AK1092" s="415"/>
      <c r="AL1092" s="415"/>
      <c r="AM1092" s="326"/>
      <c r="AN1092" s="326"/>
      <c r="AO1092" s="326"/>
      <c r="AP1092" s="326"/>
      <c r="AQ1092" s="415"/>
      <c r="AR1092" s="326"/>
      <c r="AS1092" s="415"/>
      <c r="AT1092" s="326"/>
      <c r="AU1092" s="326"/>
      <c r="AV1092" s="415"/>
      <c r="AW1092" s="415"/>
      <c r="AX1092" s="326"/>
      <c r="AY1092" s="326"/>
      <c r="AZ1092" s="415"/>
      <c r="BA1092" s="415"/>
      <c r="BB1092" s="326"/>
      <c r="BC1092" s="326"/>
      <c r="BD1092" s="326"/>
      <c r="BE1092" s="326"/>
      <c r="BF1092" s="327"/>
      <c r="BG1092" s="415"/>
      <c r="BH1092" s="415"/>
      <c r="BI1092" s="415"/>
      <c r="BJ1092" s="415"/>
      <c r="BK1092" s="415"/>
      <c r="BL1092" s="200"/>
      <c r="BM1092" s="200"/>
    </row>
    <row r="1093" spans="1:65" ht="20.100000000000001" customHeight="1" x14ac:dyDescent="0.25">
      <c r="A1093" s="507"/>
      <c r="B1093" s="507"/>
      <c r="C1093" s="507"/>
      <c r="D1093" s="54"/>
      <c r="E1093" s="49"/>
      <c r="F1093" s="50">
        <v>2.16</v>
      </c>
      <c r="G1093" s="51">
        <v>9.6</v>
      </c>
      <c r="H1093" s="51">
        <v>26.64</v>
      </c>
      <c r="I1093" s="52">
        <v>201.6</v>
      </c>
      <c r="J1093" s="201">
        <v>7.5999999999999998E-2</v>
      </c>
      <c r="K1093" s="201">
        <v>11.58</v>
      </c>
      <c r="L1093" s="201">
        <v>31.32</v>
      </c>
      <c r="M1093" s="201">
        <v>54.04</v>
      </c>
      <c r="N1093" s="201">
        <v>72.150000000000006</v>
      </c>
      <c r="O1093" s="201">
        <v>29.41</v>
      </c>
      <c r="P1093" s="380">
        <v>1.1499999999999999</v>
      </c>
      <c r="Q1093" s="200"/>
      <c r="R1093" s="180"/>
      <c r="S1093" s="50">
        <v>2.16</v>
      </c>
      <c r="T1093" s="51">
        <v>9.6</v>
      </c>
      <c r="U1093" s="51">
        <v>26.64</v>
      </c>
      <c r="V1093" s="52">
        <v>201.6</v>
      </c>
      <c r="W1093" s="326"/>
      <c r="X1093" s="326"/>
      <c r="Y1093" s="326"/>
      <c r="Z1093" s="326"/>
      <c r="AA1093" s="326"/>
      <c r="AB1093" s="326"/>
      <c r="AC1093" s="326"/>
      <c r="AD1093" s="326"/>
      <c r="AE1093" s="326"/>
      <c r="AF1093" s="327"/>
      <c r="AG1093" s="327"/>
      <c r="AH1093" s="327"/>
      <c r="AI1093" s="327"/>
      <c r="AJ1093" s="327"/>
      <c r="AK1093" s="327"/>
      <c r="AL1093" s="327"/>
      <c r="AM1093" s="327"/>
      <c r="AN1093" s="327"/>
      <c r="AO1093" s="327"/>
      <c r="AP1093" s="327"/>
      <c r="AQ1093" s="327"/>
      <c r="AR1093" s="327"/>
      <c r="AS1093" s="327"/>
      <c r="AT1093" s="327"/>
      <c r="AU1093" s="327"/>
      <c r="AV1093" s="327"/>
      <c r="AW1093" s="327"/>
      <c r="AX1093" s="327"/>
      <c r="AY1093" s="327"/>
      <c r="AZ1093" s="327"/>
      <c r="BA1093" s="327"/>
      <c r="BB1093" s="327"/>
      <c r="BC1093" s="327"/>
      <c r="BD1093" s="327"/>
      <c r="BE1093" s="201">
        <v>7.5999999999999998E-2</v>
      </c>
      <c r="BF1093" s="201">
        <v>11.58</v>
      </c>
      <c r="BG1093" s="201">
        <v>31.32</v>
      </c>
      <c r="BH1093" s="201">
        <v>54.04</v>
      </c>
      <c r="BI1093" s="201">
        <v>72.150000000000006</v>
      </c>
      <c r="BJ1093" s="201">
        <v>29.41</v>
      </c>
      <c r="BK1093" s="380">
        <v>1.1499999999999999</v>
      </c>
      <c r="BL1093" s="201">
        <v>29.41</v>
      </c>
      <c r="BM1093" s="201">
        <v>1.1499999999999999</v>
      </c>
    </row>
    <row r="1094" spans="1:65" ht="15.75" customHeight="1" x14ac:dyDescent="0.25">
      <c r="A1094" s="504" t="s">
        <v>10</v>
      </c>
      <c r="B1094" s="504"/>
      <c r="C1094" s="504"/>
      <c r="D1094" s="200">
        <v>35</v>
      </c>
      <c r="E1094" s="180">
        <v>35</v>
      </c>
      <c r="F1094" s="50">
        <v>1.98</v>
      </c>
      <c r="G1094" s="51">
        <v>0.25</v>
      </c>
      <c r="H1094" s="51">
        <v>12.08</v>
      </c>
      <c r="I1094" s="213">
        <v>58.3</v>
      </c>
      <c r="J1094" s="178">
        <v>4.4999999999999998E-2</v>
      </c>
      <c r="K1094" s="179"/>
      <c r="L1094" s="179"/>
      <c r="M1094" s="179">
        <v>10</v>
      </c>
      <c r="N1094" s="179">
        <v>46.8</v>
      </c>
      <c r="O1094" s="179">
        <v>13.2</v>
      </c>
      <c r="P1094" s="180">
        <v>1.07</v>
      </c>
      <c r="Q1094" s="200">
        <v>35</v>
      </c>
      <c r="R1094" s="180">
        <v>35</v>
      </c>
      <c r="S1094" s="50">
        <v>1.98</v>
      </c>
      <c r="T1094" s="51">
        <v>0.25</v>
      </c>
      <c r="U1094" s="51">
        <v>12.08</v>
      </c>
      <c r="V1094" s="213">
        <v>58.3</v>
      </c>
      <c r="W1094" s="178">
        <v>4.4999999999999998E-2</v>
      </c>
      <c r="X1094" s="326"/>
      <c r="Y1094" s="508"/>
      <c r="Z1094" s="508"/>
      <c r="AA1094" s="508"/>
      <c r="AB1094" s="415"/>
      <c r="AC1094" s="326"/>
      <c r="AD1094" s="326"/>
      <c r="AE1094" s="326"/>
      <c r="AF1094" s="326"/>
      <c r="AG1094" s="326"/>
      <c r="AH1094" s="326"/>
      <c r="AI1094" s="326"/>
      <c r="AJ1094" s="326"/>
      <c r="AK1094" s="326"/>
      <c r="AL1094" s="326"/>
      <c r="AM1094" s="326"/>
      <c r="AN1094" s="326"/>
      <c r="AO1094" s="326"/>
      <c r="AP1094" s="326"/>
      <c r="AQ1094" s="415"/>
      <c r="AR1094" s="326"/>
      <c r="AS1094" s="326"/>
      <c r="AT1094" s="326"/>
      <c r="AU1094" s="326"/>
      <c r="AV1094" s="326"/>
      <c r="AW1094" s="326"/>
      <c r="AX1094" s="326"/>
      <c r="AY1094" s="326"/>
      <c r="AZ1094" s="326"/>
      <c r="BA1094" s="326"/>
      <c r="BB1094" s="326"/>
      <c r="BC1094" s="326"/>
      <c r="BD1094" s="326"/>
      <c r="BE1094" s="179"/>
      <c r="BF1094" s="179"/>
      <c r="BG1094" s="179">
        <v>10</v>
      </c>
      <c r="BH1094" s="179">
        <v>46.8</v>
      </c>
      <c r="BI1094" s="179">
        <v>13.2</v>
      </c>
      <c r="BJ1094" s="180">
        <v>1.07</v>
      </c>
      <c r="BK1094" s="326"/>
      <c r="BL1094" s="179">
        <v>14.1</v>
      </c>
      <c r="BM1094" s="180">
        <v>1.17</v>
      </c>
    </row>
    <row r="1095" spans="1:65" ht="15.75" customHeight="1" x14ac:dyDescent="0.25">
      <c r="A1095" s="498" t="s">
        <v>167</v>
      </c>
      <c r="B1095" s="498"/>
      <c r="C1095" s="498"/>
      <c r="D1095" s="201">
        <v>150</v>
      </c>
      <c r="E1095" s="201">
        <v>150</v>
      </c>
      <c r="F1095" s="201">
        <v>1.8</v>
      </c>
      <c r="G1095" s="201"/>
      <c r="H1095" s="201">
        <v>27.27</v>
      </c>
      <c r="I1095" s="201">
        <v>115</v>
      </c>
      <c r="J1095" s="201">
        <v>0.03</v>
      </c>
      <c r="K1095" s="201">
        <v>6</v>
      </c>
      <c r="L1095" s="201"/>
      <c r="M1095" s="201">
        <v>16</v>
      </c>
      <c r="N1095" s="201">
        <v>22</v>
      </c>
      <c r="O1095" s="201">
        <v>9</v>
      </c>
      <c r="P1095" s="201">
        <v>2.2000000000000002</v>
      </c>
      <c r="Q1095" s="201">
        <v>150</v>
      </c>
      <c r="R1095" s="201">
        <v>150</v>
      </c>
      <c r="S1095" s="201">
        <v>1.8</v>
      </c>
      <c r="T1095" s="201"/>
      <c r="U1095" s="201">
        <v>27.27</v>
      </c>
      <c r="V1095" s="201">
        <v>138</v>
      </c>
      <c r="W1095" s="498" t="s">
        <v>105</v>
      </c>
      <c r="X1095" s="498"/>
      <c r="Y1095" s="498"/>
      <c r="Z1095" s="200">
        <v>100</v>
      </c>
      <c r="AA1095" s="201">
        <v>100</v>
      </c>
      <c r="AB1095" s="201">
        <v>26</v>
      </c>
      <c r="AC1095" s="201">
        <v>278</v>
      </c>
      <c r="AD1095" s="201">
        <v>16</v>
      </c>
      <c r="AE1095" s="201">
        <v>9</v>
      </c>
      <c r="AF1095" s="201">
        <v>11</v>
      </c>
      <c r="AG1095" s="201">
        <v>2.2000000000000002</v>
      </c>
      <c r="AH1095" s="201"/>
      <c r="AI1095" s="201">
        <v>30</v>
      </c>
      <c r="AJ1095" s="201">
        <v>0.2</v>
      </c>
      <c r="AK1095" s="201">
        <v>0.03</v>
      </c>
      <c r="AL1095" s="201">
        <v>0.02</v>
      </c>
      <c r="AM1095" s="201">
        <v>0.3</v>
      </c>
      <c r="AN1095" s="201">
        <v>10</v>
      </c>
      <c r="AO1095" s="200">
        <v>100</v>
      </c>
      <c r="AP1095" s="201">
        <v>100</v>
      </c>
      <c r="AQ1095" s="201">
        <v>26</v>
      </c>
      <c r="AR1095" s="201">
        <v>278</v>
      </c>
      <c r="AS1095" s="201">
        <v>16</v>
      </c>
      <c r="AT1095" s="201">
        <v>9</v>
      </c>
      <c r="AU1095" s="201">
        <v>11</v>
      </c>
      <c r="AV1095" s="201">
        <v>2.2000000000000002</v>
      </c>
      <c r="AW1095" s="201"/>
      <c r="AX1095" s="201">
        <v>30</v>
      </c>
      <c r="AY1095" s="201">
        <v>0.2</v>
      </c>
      <c r="AZ1095" s="201">
        <v>0.03</v>
      </c>
      <c r="BA1095" s="201">
        <v>0.02</v>
      </c>
      <c r="BB1095" s="201">
        <v>0.3</v>
      </c>
      <c r="BC1095" s="201">
        <v>10</v>
      </c>
      <c r="BD1095" s="471"/>
      <c r="BE1095" s="201">
        <v>0.03</v>
      </c>
      <c r="BF1095" s="201">
        <v>6</v>
      </c>
      <c r="BG1095" s="201"/>
      <c r="BH1095" s="201">
        <v>16</v>
      </c>
      <c r="BI1095" s="201">
        <v>22</v>
      </c>
      <c r="BJ1095" s="201">
        <v>9</v>
      </c>
      <c r="BK1095" s="201">
        <v>2.2000000000000002</v>
      </c>
    </row>
    <row r="1096" spans="1:65" ht="15.75" customHeight="1" x14ac:dyDescent="0.25">
      <c r="A1096" s="517" t="s">
        <v>352</v>
      </c>
      <c r="B1096" s="517"/>
      <c r="C1096" s="517"/>
      <c r="D1096" s="61"/>
      <c r="E1096" s="62">
        <f>SUM(E1076+E1088+E1094+E1095)</f>
        <v>385</v>
      </c>
      <c r="F1096" s="76">
        <f>SUM(F1093:F1095)</f>
        <v>5.94</v>
      </c>
      <c r="G1096" s="76">
        <f t="shared" ref="G1096:P1096" si="219">SUM(G1093:G1095)</f>
        <v>9.85</v>
      </c>
      <c r="H1096" s="76">
        <f t="shared" si="219"/>
        <v>65.989999999999995</v>
      </c>
      <c r="I1096" s="76">
        <f t="shared" si="219"/>
        <v>374.9</v>
      </c>
      <c r="J1096" s="76">
        <f t="shared" si="219"/>
        <v>0.151</v>
      </c>
      <c r="K1096" s="76">
        <f t="shared" si="219"/>
        <v>17.579999999999998</v>
      </c>
      <c r="L1096" s="76">
        <f t="shared" si="219"/>
        <v>31.32</v>
      </c>
      <c r="M1096" s="76">
        <f t="shared" si="219"/>
        <v>80.039999999999992</v>
      </c>
      <c r="N1096" s="76">
        <f t="shared" si="219"/>
        <v>140.94999999999999</v>
      </c>
      <c r="O1096" s="76">
        <f t="shared" si="219"/>
        <v>51.61</v>
      </c>
      <c r="P1096" s="76">
        <f t="shared" si="219"/>
        <v>4.42</v>
      </c>
      <c r="Q1096" s="187"/>
      <c r="R1096" s="62">
        <f>SUM(R1076+R1088+R1094+R1095)</f>
        <v>385</v>
      </c>
      <c r="S1096" s="76">
        <f t="shared" ref="S1096:BK1096" si="220">SUM(S1093:S1095)</f>
        <v>5.94</v>
      </c>
      <c r="T1096" s="76">
        <f t="shared" si="220"/>
        <v>9.85</v>
      </c>
      <c r="U1096" s="76">
        <f t="shared" si="220"/>
        <v>65.989999999999995</v>
      </c>
      <c r="V1096" s="76">
        <f t="shared" si="220"/>
        <v>397.9</v>
      </c>
      <c r="W1096" s="76">
        <f t="shared" si="220"/>
        <v>4.4999999999999998E-2</v>
      </c>
      <c r="X1096" s="76">
        <f t="shared" si="220"/>
        <v>0</v>
      </c>
      <c r="Y1096" s="76">
        <f t="shared" si="220"/>
        <v>0</v>
      </c>
      <c r="Z1096" s="76">
        <f t="shared" si="220"/>
        <v>100</v>
      </c>
      <c r="AA1096" s="76">
        <f t="shared" si="220"/>
        <v>100</v>
      </c>
      <c r="AB1096" s="76">
        <f t="shared" si="220"/>
        <v>26</v>
      </c>
      <c r="AC1096" s="76">
        <f t="shared" si="220"/>
        <v>278</v>
      </c>
      <c r="AD1096" s="76">
        <f t="shared" si="220"/>
        <v>16</v>
      </c>
      <c r="AE1096" s="76">
        <f t="shared" si="220"/>
        <v>9</v>
      </c>
      <c r="AF1096" s="76">
        <f t="shared" si="220"/>
        <v>11</v>
      </c>
      <c r="AG1096" s="76">
        <f t="shared" si="220"/>
        <v>2.2000000000000002</v>
      </c>
      <c r="AH1096" s="76">
        <f t="shared" si="220"/>
        <v>0</v>
      </c>
      <c r="AI1096" s="76">
        <f t="shared" si="220"/>
        <v>30</v>
      </c>
      <c r="AJ1096" s="76">
        <f t="shared" si="220"/>
        <v>0.2</v>
      </c>
      <c r="AK1096" s="76">
        <f t="shared" si="220"/>
        <v>0.03</v>
      </c>
      <c r="AL1096" s="76">
        <f t="shared" si="220"/>
        <v>0.02</v>
      </c>
      <c r="AM1096" s="76">
        <f t="shared" si="220"/>
        <v>0.3</v>
      </c>
      <c r="AN1096" s="76">
        <f t="shared" si="220"/>
        <v>10</v>
      </c>
      <c r="AO1096" s="76">
        <f t="shared" si="220"/>
        <v>100</v>
      </c>
      <c r="AP1096" s="76">
        <f t="shared" si="220"/>
        <v>100</v>
      </c>
      <c r="AQ1096" s="76">
        <f t="shared" si="220"/>
        <v>26</v>
      </c>
      <c r="AR1096" s="76">
        <f t="shared" si="220"/>
        <v>278</v>
      </c>
      <c r="AS1096" s="76">
        <f t="shared" si="220"/>
        <v>16</v>
      </c>
      <c r="AT1096" s="76">
        <f t="shared" si="220"/>
        <v>9</v>
      </c>
      <c r="AU1096" s="76">
        <f t="shared" si="220"/>
        <v>11</v>
      </c>
      <c r="AV1096" s="76">
        <f t="shared" si="220"/>
        <v>2.2000000000000002</v>
      </c>
      <c r="AW1096" s="76">
        <f t="shared" si="220"/>
        <v>0</v>
      </c>
      <c r="AX1096" s="76">
        <f t="shared" si="220"/>
        <v>30</v>
      </c>
      <c r="AY1096" s="76">
        <f t="shared" si="220"/>
        <v>0.2</v>
      </c>
      <c r="AZ1096" s="76">
        <f t="shared" si="220"/>
        <v>0.03</v>
      </c>
      <c r="BA1096" s="76">
        <f t="shared" si="220"/>
        <v>0.02</v>
      </c>
      <c r="BB1096" s="76">
        <f t="shared" si="220"/>
        <v>0.3</v>
      </c>
      <c r="BC1096" s="76">
        <f t="shared" si="220"/>
        <v>10</v>
      </c>
      <c r="BD1096" s="76">
        <f t="shared" si="220"/>
        <v>0</v>
      </c>
      <c r="BE1096" s="76">
        <f t="shared" si="220"/>
        <v>0.106</v>
      </c>
      <c r="BF1096" s="76">
        <f t="shared" si="220"/>
        <v>17.579999999999998</v>
      </c>
      <c r="BG1096" s="76">
        <f t="shared" si="220"/>
        <v>41.32</v>
      </c>
      <c r="BH1096" s="76">
        <f t="shared" si="220"/>
        <v>116.84</v>
      </c>
      <c r="BI1096" s="76">
        <f t="shared" si="220"/>
        <v>107.35000000000001</v>
      </c>
      <c r="BJ1096" s="76">
        <f t="shared" si="220"/>
        <v>39.480000000000004</v>
      </c>
      <c r="BK1096" s="76">
        <f t="shared" si="220"/>
        <v>3.35</v>
      </c>
    </row>
    <row r="1097" spans="1:65" ht="15.75" customHeight="1" x14ac:dyDescent="0.25">
      <c r="A1097" s="541" t="s">
        <v>189</v>
      </c>
      <c r="B1097" s="541"/>
      <c r="C1097" s="541"/>
      <c r="D1097" s="79"/>
      <c r="E1097" s="78">
        <f>SUM(E1021+E1063+E1074+E1096)</f>
        <v>1665</v>
      </c>
      <c r="F1097" s="78">
        <f t="shared" ref="F1097:P1097" si="221">SUM(F1021+F1063+F1074+F1096)</f>
        <v>44.66</v>
      </c>
      <c r="G1097" s="78">
        <f t="shared" si="221"/>
        <v>38.83</v>
      </c>
      <c r="H1097" s="78">
        <f t="shared" si="221"/>
        <v>236.04000000000002</v>
      </c>
      <c r="I1097" s="78">
        <f t="shared" si="221"/>
        <v>1482.5100000000002</v>
      </c>
      <c r="J1097" s="78">
        <f t="shared" si="221"/>
        <v>0.66900000000000004</v>
      </c>
      <c r="K1097" s="78">
        <f t="shared" si="221"/>
        <v>24.119999999999997</v>
      </c>
      <c r="L1097" s="78">
        <f t="shared" si="221"/>
        <v>208.17</v>
      </c>
      <c r="M1097" s="78">
        <f t="shared" si="221"/>
        <v>502.72</v>
      </c>
      <c r="N1097" s="78">
        <f t="shared" si="221"/>
        <v>749.92000000000007</v>
      </c>
      <c r="O1097" s="78">
        <f t="shared" si="221"/>
        <v>196.09999999999997</v>
      </c>
      <c r="P1097" s="78">
        <f t="shared" si="221"/>
        <v>40.96</v>
      </c>
      <c r="Q1097" s="198"/>
      <c r="R1097" s="78">
        <f t="shared" ref="R1097:BK1097" si="222">SUM(R1021+R1063+R1074+R1096)</f>
        <v>2010</v>
      </c>
      <c r="S1097" s="78">
        <f t="shared" si="222"/>
        <v>48.11</v>
      </c>
      <c r="T1097" s="78">
        <f t="shared" si="222"/>
        <v>46.24</v>
      </c>
      <c r="U1097" s="78">
        <f t="shared" si="222"/>
        <v>275.59999999999997</v>
      </c>
      <c r="V1097" s="78">
        <f t="shared" si="222"/>
        <v>1806.1599999999999</v>
      </c>
      <c r="W1097" s="78" t="e">
        <f t="shared" si="222"/>
        <v>#VALUE!</v>
      </c>
      <c r="X1097" s="78">
        <f t="shared" si="222"/>
        <v>0</v>
      </c>
      <c r="Y1097" s="78">
        <f t="shared" si="222"/>
        <v>0</v>
      </c>
      <c r="Z1097" s="78">
        <f t="shared" si="222"/>
        <v>679.5</v>
      </c>
      <c r="AA1097" s="78" t="e">
        <f t="shared" si="222"/>
        <v>#VALUE!</v>
      </c>
      <c r="AB1097" s="78">
        <f t="shared" si="222"/>
        <v>330.31</v>
      </c>
      <c r="AC1097" s="78">
        <f t="shared" si="222"/>
        <v>1089.45</v>
      </c>
      <c r="AD1097" s="78">
        <f t="shared" si="222"/>
        <v>207.19</v>
      </c>
      <c r="AE1097" s="78">
        <f t="shared" si="222"/>
        <v>110.44999999999999</v>
      </c>
      <c r="AF1097" s="78">
        <f t="shared" si="222"/>
        <v>280.28000000000003</v>
      </c>
      <c r="AG1097" s="78">
        <f t="shared" si="222"/>
        <v>8.6350000000000016</v>
      </c>
      <c r="AH1097" s="78">
        <f t="shared" si="222"/>
        <v>102.95</v>
      </c>
      <c r="AI1097" s="78">
        <f t="shared" si="222"/>
        <v>953.25</v>
      </c>
      <c r="AJ1097" s="78">
        <f t="shared" si="222"/>
        <v>4.3709999999999996</v>
      </c>
      <c r="AK1097" s="78">
        <f t="shared" si="222"/>
        <v>0.34450000000000003</v>
      </c>
      <c r="AL1097" s="78">
        <f t="shared" si="222"/>
        <v>0.29900000000000004</v>
      </c>
      <c r="AM1097" s="78">
        <f t="shared" si="222"/>
        <v>3.3129999999999997</v>
      </c>
      <c r="AN1097" s="78">
        <f t="shared" si="222"/>
        <v>26.902000000000001</v>
      </c>
      <c r="AO1097" s="78">
        <f t="shared" si="222"/>
        <v>843</v>
      </c>
      <c r="AP1097" s="78" t="e">
        <f t="shared" si="222"/>
        <v>#VALUE!</v>
      </c>
      <c r="AQ1097" s="78">
        <f t="shared" si="222"/>
        <v>409</v>
      </c>
      <c r="AR1097" s="78">
        <f t="shared" si="222"/>
        <v>1326</v>
      </c>
      <c r="AS1097" s="78">
        <f t="shared" si="222"/>
        <v>269.55</v>
      </c>
      <c r="AT1097" s="78">
        <f t="shared" si="222"/>
        <v>142.94999999999999</v>
      </c>
      <c r="AU1097" s="78">
        <f t="shared" si="222"/>
        <v>365.88</v>
      </c>
      <c r="AV1097" s="78">
        <f t="shared" si="222"/>
        <v>10.039999999999999</v>
      </c>
      <c r="AW1097" s="78">
        <f t="shared" si="222"/>
        <v>110.6</v>
      </c>
      <c r="AX1097" s="78">
        <f t="shared" si="222"/>
        <v>1503.35</v>
      </c>
      <c r="AY1097" s="78">
        <f t="shared" si="222"/>
        <v>36.5</v>
      </c>
      <c r="AZ1097" s="78">
        <f t="shared" si="222"/>
        <v>0.99950000000000017</v>
      </c>
      <c r="BA1097" s="78">
        <f t="shared" si="222"/>
        <v>0.36650000000000005</v>
      </c>
      <c r="BB1097" s="78">
        <f t="shared" si="222"/>
        <v>4.1769999999999996</v>
      </c>
      <c r="BC1097" s="78">
        <f t="shared" si="222"/>
        <v>31.259999999999998</v>
      </c>
      <c r="BD1097" s="78">
        <f t="shared" si="222"/>
        <v>0</v>
      </c>
      <c r="BE1097" s="78">
        <f t="shared" si="222"/>
        <v>0.80500000000000005</v>
      </c>
      <c r="BF1097" s="78">
        <f t="shared" si="222"/>
        <v>32.92</v>
      </c>
      <c r="BG1097" s="78">
        <f t="shared" si="222"/>
        <v>245.98</v>
      </c>
      <c r="BH1097" s="78">
        <f t="shared" si="222"/>
        <v>619.80000000000007</v>
      </c>
      <c r="BI1097" s="78">
        <f t="shared" si="222"/>
        <v>806.56000000000006</v>
      </c>
      <c r="BJ1097" s="78">
        <f t="shared" si="222"/>
        <v>213.12</v>
      </c>
      <c r="BK1097" s="78">
        <f t="shared" si="222"/>
        <v>41.25</v>
      </c>
    </row>
    <row r="1098" spans="1:65" ht="15.75" customHeight="1" thickBot="1" x14ac:dyDescent="0.3">
      <c r="A1098" s="580" t="s">
        <v>118</v>
      </c>
      <c r="B1098" s="580"/>
      <c r="C1098" s="580"/>
      <c r="D1098" s="167"/>
      <c r="E1098" s="168">
        <f t="shared" ref="E1098:P1098" si="223">SUM(E111+E223+E329+E442+E557+E648+E773+E870+E995+E1097)/10</f>
        <v>1510.3</v>
      </c>
      <c r="F1098" s="168">
        <f t="shared" si="223"/>
        <v>47.474000000000004</v>
      </c>
      <c r="G1098" s="168">
        <f t="shared" si="223"/>
        <v>42.007999999999996</v>
      </c>
      <c r="H1098" s="168">
        <f t="shared" si="223"/>
        <v>223.459</v>
      </c>
      <c r="I1098" s="168">
        <f t="shared" si="223"/>
        <v>1538.029</v>
      </c>
      <c r="J1098" s="168">
        <f t="shared" si="223"/>
        <v>0.94270000000000009</v>
      </c>
      <c r="K1098" s="168">
        <f t="shared" si="223"/>
        <v>38.244999999999997</v>
      </c>
      <c r="L1098" s="168">
        <f t="shared" si="223"/>
        <v>173.38800000000001</v>
      </c>
      <c r="M1098" s="168">
        <f t="shared" si="223"/>
        <v>547.48219999999992</v>
      </c>
      <c r="N1098" s="168">
        <f t="shared" si="223"/>
        <v>811.7059999999999</v>
      </c>
      <c r="O1098" s="168">
        <f t="shared" si="223"/>
        <v>228.92</v>
      </c>
      <c r="P1098" s="168">
        <f t="shared" si="223"/>
        <v>30.824999999999999</v>
      </c>
      <c r="Q1098" s="199"/>
      <c r="R1098" s="168">
        <f t="shared" ref="R1098:BK1098" si="224">SUM(R111+R223+R329+R442+R557+R648+R773+R870+R995+R1097)/10</f>
        <v>1845.4</v>
      </c>
      <c r="S1098" s="168">
        <f t="shared" si="224"/>
        <v>55.188000000000002</v>
      </c>
      <c r="T1098" s="168">
        <f t="shared" si="224"/>
        <v>50.197000000000003</v>
      </c>
      <c r="U1098" s="168">
        <f t="shared" si="224"/>
        <v>256.43</v>
      </c>
      <c r="V1098" s="168">
        <f t="shared" si="224"/>
        <v>1803.3309999999997</v>
      </c>
      <c r="W1098" s="168" t="e">
        <f t="shared" si="224"/>
        <v>#VALUE!</v>
      </c>
      <c r="X1098" s="168">
        <f t="shared" si="224"/>
        <v>9.8969999999999985</v>
      </c>
      <c r="Y1098" s="168">
        <f t="shared" si="224"/>
        <v>28.22</v>
      </c>
      <c r="Z1098" s="168">
        <f t="shared" si="224"/>
        <v>498.15100000000001</v>
      </c>
      <c r="AA1098" s="168" t="e">
        <f t="shared" si="224"/>
        <v>#REF!</v>
      </c>
      <c r="AB1098" s="168" t="e">
        <f t="shared" si="224"/>
        <v>#VALUE!</v>
      </c>
      <c r="AC1098" s="168" t="e">
        <f t="shared" si="224"/>
        <v>#VALUE!</v>
      </c>
      <c r="AD1098" s="168" t="e">
        <f t="shared" si="224"/>
        <v>#VALUE!</v>
      </c>
      <c r="AE1098" s="168" t="e">
        <f t="shared" si="224"/>
        <v>#VALUE!</v>
      </c>
      <c r="AF1098" s="168" t="e">
        <f t="shared" si="224"/>
        <v>#VALUE!</v>
      </c>
      <c r="AG1098" s="168" t="e">
        <f t="shared" si="224"/>
        <v>#VALUE!</v>
      </c>
      <c r="AH1098" s="168" t="e">
        <f t="shared" si="224"/>
        <v>#VALUE!</v>
      </c>
      <c r="AI1098" s="168" t="e">
        <f t="shared" si="224"/>
        <v>#VALUE!</v>
      </c>
      <c r="AJ1098" s="168" t="e">
        <f t="shared" si="224"/>
        <v>#VALUE!</v>
      </c>
      <c r="AK1098" s="168" t="e">
        <f t="shared" si="224"/>
        <v>#VALUE!</v>
      </c>
      <c r="AL1098" s="168" t="e">
        <f t="shared" si="224"/>
        <v>#VALUE!</v>
      </c>
      <c r="AM1098" s="168" t="e">
        <f t="shared" si="224"/>
        <v>#VALUE!</v>
      </c>
      <c r="AN1098" s="168" t="e">
        <f t="shared" si="224"/>
        <v>#VALUE!</v>
      </c>
      <c r="AO1098" s="168">
        <f t="shared" si="224"/>
        <v>599.27099999999996</v>
      </c>
      <c r="AP1098" s="168" t="e">
        <f t="shared" si="224"/>
        <v>#VALUE!</v>
      </c>
      <c r="AQ1098" s="168">
        <f t="shared" si="224"/>
        <v>532.04399999999998</v>
      </c>
      <c r="AR1098" s="168">
        <f t="shared" si="224"/>
        <v>969.36599999999999</v>
      </c>
      <c r="AS1098" s="168">
        <f t="shared" si="224"/>
        <v>198.87599999999998</v>
      </c>
      <c r="AT1098" s="168">
        <f t="shared" si="224"/>
        <v>115.61659999999999</v>
      </c>
      <c r="AU1098" s="168">
        <f t="shared" si="224"/>
        <v>311.01100000000002</v>
      </c>
      <c r="AV1098" s="168">
        <f t="shared" si="224"/>
        <v>11.559000000000001</v>
      </c>
      <c r="AW1098" s="168">
        <f t="shared" si="224"/>
        <v>78.534000000000006</v>
      </c>
      <c r="AX1098" s="168">
        <f t="shared" si="224"/>
        <v>1157.085</v>
      </c>
      <c r="AY1098" s="168">
        <f t="shared" si="224"/>
        <v>6.5050999999999988</v>
      </c>
      <c r="AZ1098" s="168">
        <f t="shared" si="224"/>
        <v>0.38441000000000003</v>
      </c>
      <c r="BA1098" s="168">
        <f t="shared" si="224"/>
        <v>0.30661000000000005</v>
      </c>
      <c r="BB1098" s="168">
        <f t="shared" si="224"/>
        <v>4.3125</v>
      </c>
      <c r="BC1098" s="168">
        <f t="shared" si="224"/>
        <v>19.988</v>
      </c>
      <c r="BD1098" s="168">
        <f t="shared" si="224"/>
        <v>0</v>
      </c>
      <c r="BE1098" s="168">
        <f t="shared" si="224"/>
        <v>0.93950000000000011</v>
      </c>
      <c r="BF1098" s="168">
        <f t="shared" si="224"/>
        <v>43.076000000000008</v>
      </c>
      <c r="BG1098" s="168">
        <f t="shared" si="224"/>
        <v>186.37099999999998</v>
      </c>
      <c r="BH1098" s="168">
        <f t="shared" si="224"/>
        <v>622.87519999999995</v>
      </c>
      <c r="BI1098" s="168">
        <f t="shared" si="224"/>
        <v>885.68599999999992</v>
      </c>
      <c r="BJ1098" s="168">
        <f t="shared" si="224"/>
        <v>254.85599999999994</v>
      </c>
      <c r="BK1098" s="168">
        <f t="shared" si="224"/>
        <v>29.591999999999995</v>
      </c>
    </row>
    <row r="1099" spans="1:65" ht="15.75" customHeight="1" x14ac:dyDescent="0.25">
      <c r="A1099" s="162"/>
      <c r="B1099" s="162"/>
      <c r="C1099" s="162"/>
      <c r="D1099" s="111"/>
      <c r="E1099" s="111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1"/>
      <c r="R1099" s="111"/>
      <c r="S1099" s="112"/>
      <c r="T1099" s="112"/>
      <c r="U1099" s="169"/>
      <c r="V1099" s="169"/>
      <c r="W1099" s="488"/>
      <c r="X1099" s="488"/>
      <c r="Y1099" s="489"/>
      <c r="Z1099" s="38"/>
      <c r="AA1099" s="51"/>
      <c r="AB1099" s="89"/>
      <c r="AC1099" s="51"/>
      <c r="AD1099" s="51"/>
      <c r="AE1099" s="89"/>
      <c r="AF1099" s="89"/>
      <c r="AG1099" s="51"/>
      <c r="AH1099" s="51"/>
      <c r="AI1099" s="89"/>
      <c r="AJ1099" s="89"/>
      <c r="AK1099" s="51"/>
      <c r="AL1099" s="51"/>
      <c r="AM1099" s="51"/>
      <c r="AN1099" s="51"/>
      <c r="AO1099" s="38"/>
      <c r="AP1099" s="51"/>
      <c r="AQ1099" s="89"/>
      <c r="AR1099" s="51"/>
      <c r="AS1099" s="51"/>
      <c r="AT1099" s="89"/>
      <c r="AU1099" s="89"/>
      <c r="AV1099" s="51"/>
      <c r="AW1099" s="51"/>
      <c r="AX1099" s="89"/>
      <c r="AY1099" s="89"/>
      <c r="AZ1099" s="51"/>
      <c r="BA1099" s="51"/>
      <c r="BB1099" s="51"/>
      <c r="BC1099" s="51"/>
      <c r="BE1099" s="112"/>
      <c r="BF1099" s="112"/>
      <c r="BG1099" s="112"/>
      <c r="BH1099" s="112"/>
      <c r="BI1099" s="112"/>
      <c r="BJ1099" s="112"/>
      <c r="BK1099" s="112"/>
    </row>
    <row r="1100" spans="1:65" s="170" customFormat="1" ht="16.5" customHeight="1" x14ac:dyDescent="0.25">
      <c r="A1100" s="169"/>
      <c r="B1100" s="169"/>
      <c r="C1100" s="169"/>
      <c r="D1100" s="169"/>
      <c r="E1100" s="169"/>
      <c r="F1100" s="169"/>
      <c r="G1100" s="169"/>
      <c r="H1100" s="169"/>
      <c r="I1100" s="169"/>
      <c r="J1100" s="169"/>
      <c r="K1100" s="169"/>
      <c r="L1100" s="169"/>
      <c r="M1100" s="169"/>
      <c r="N1100" s="169"/>
      <c r="O1100" s="169"/>
      <c r="P1100" s="169"/>
      <c r="Q1100" s="169"/>
      <c r="R1100" s="169"/>
      <c r="S1100" s="169"/>
      <c r="T1100" s="169"/>
      <c r="U1100" s="39"/>
      <c r="V1100" s="39"/>
      <c r="W1100" s="494" t="s">
        <v>118</v>
      </c>
      <c r="X1100" s="494"/>
      <c r="Y1100" s="494"/>
      <c r="Z1100" s="490"/>
      <c r="AA1100" s="490"/>
      <c r="AB1100" s="491"/>
      <c r="AC1100" s="492"/>
      <c r="AD1100" s="492"/>
      <c r="AE1100" s="491"/>
      <c r="AF1100" s="491"/>
      <c r="AG1100" s="492"/>
      <c r="AH1100" s="492"/>
      <c r="AI1100" s="491"/>
      <c r="AJ1100" s="491"/>
      <c r="AK1100" s="492"/>
      <c r="AL1100" s="492"/>
      <c r="AM1100" s="492"/>
      <c r="AN1100" s="492"/>
      <c r="AO1100" s="490"/>
      <c r="AP1100" s="490"/>
      <c r="AQ1100" s="491"/>
      <c r="AR1100" s="492"/>
      <c r="AS1100" s="492"/>
      <c r="AT1100" s="491"/>
      <c r="AU1100" s="491"/>
      <c r="AV1100" s="492"/>
      <c r="AW1100" s="492"/>
      <c r="AX1100" s="491"/>
      <c r="AY1100" s="491"/>
      <c r="AZ1100" s="492"/>
      <c r="BA1100" s="492"/>
      <c r="BB1100" s="492"/>
      <c r="BC1100" s="492"/>
      <c r="BE1100" s="169"/>
      <c r="BF1100" s="169"/>
      <c r="BG1100" s="169"/>
      <c r="BH1100" s="169"/>
      <c r="BI1100" s="169"/>
      <c r="BJ1100" s="169"/>
      <c r="BK1100" s="169"/>
    </row>
    <row r="1101" spans="1:65" ht="12.75" hidden="1" customHeight="1" x14ac:dyDescent="0.3">
      <c r="A1101" s="169"/>
      <c r="B1101" s="169"/>
      <c r="C1101" s="169"/>
      <c r="D1101" s="169"/>
      <c r="E1101" s="169"/>
      <c r="F1101" s="169"/>
      <c r="G1101" s="169"/>
      <c r="H1101" s="169"/>
      <c r="I1101" s="169"/>
      <c r="J1101" s="169"/>
      <c r="K1101" s="169"/>
      <c r="L1101" s="169"/>
      <c r="M1101" s="169"/>
      <c r="N1101" s="169"/>
      <c r="O1101" s="169"/>
      <c r="P1101" s="169"/>
      <c r="Q1101" s="169"/>
      <c r="R1101" s="169"/>
      <c r="S1101" s="169"/>
      <c r="T1101" s="169"/>
      <c r="W1101" s="112"/>
      <c r="X1101" s="112"/>
      <c r="Y1101" s="169"/>
      <c r="Z1101" s="493"/>
      <c r="AA1101" s="51"/>
      <c r="AB1101" s="51"/>
      <c r="AC1101" s="493"/>
      <c r="AD1101" s="493"/>
      <c r="AE1101" s="51"/>
      <c r="AF1101" s="51"/>
      <c r="AG1101" s="493"/>
      <c r="AH1101" s="493"/>
      <c r="AI1101" s="51"/>
      <c r="AJ1101" s="51"/>
      <c r="AK1101" s="493"/>
      <c r="AL1101" s="493"/>
      <c r="AM1101" s="493"/>
      <c r="AN1101" s="493"/>
      <c r="AQ1101" s="51"/>
      <c r="AR1101" s="493"/>
      <c r="AS1101" s="493"/>
      <c r="AT1101" s="51"/>
      <c r="AU1101" s="51"/>
      <c r="AV1101" s="493"/>
      <c r="AW1101" s="493"/>
      <c r="AX1101" s="51"/>
      <c r="AY1101" s="51"/>
      <c r="AZ1101" s="493"/>
      <c r="BA1101" s="493"/>
      <c r="BB1101" s="493"/>
      <c r="BC1101" s="493"/>
      <c r="BE1101" s="169"/>
      <c r="BF1101" s="169"/>
      <c r="BG1101" s="169"/>
      <c r="BH1101" s="169"/>
      <c r="BI1101" s="169"/>
      <c r="BJ1101" s="169"/>
      <c r="BK1101" s="169"/>
    </row>
    <row r="1102" spans="1:65" ht="12.75" hidden="1" customHeight="1" x14ac:dyDescent="0.3">
      <c r="A1102" s="111" t="s">
        <v>109</v>
      </c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  <c r="M1102" s="111"/>
      <c r="N1102" s="111"/>
      <c r="O1102" s="111"/>
      <c r="P1102" s="111"/>
      <c r="Q1102" s="111"/>
      <c r="R1102" s="111"/>
      <c r="S1102" s="111"/>
      <c r="T1102" s="111"/>
      <c r="W1102" s="112"/>
      <c r="X1102" s="112"/>
      <c r="Y1102" s="111"/>
      <c r="Z1102" s="38"/>
      <c r="AA1102" s="51"/>
      <c r="AB1102" s="51"/>
      <c r="AC1102" s="38"/>
      <c r="AD1102" s="38"/>
      <c r="AE1102" s="51"/>
      <c r="AF1102" s="51"/>
      <c r="AG1102" s="38"/>
      <c r="AH1102" s="38"/>
      <c r="AI1102" s="51"/>
      <c r="AJ1102" s="51"/>
      <c r="AK1102" s="38"/>
      <c r="AL1102" s="38"/>
      <c r="AM1102" s="38"/>
      <c r="AN1102" s="38"/>
      <c r="AQ1102" s="51"/>
      <c r="AR1102" s="38"/>
      <c r="AS1102" s="38"/>
      <c r="AT1102" s="51"/>
      <c r="AU1102" s="51"/>
      <c r="AV1102" s="38"/>
      <c r="AW1102" s="38"/>
      <c r="AX1102" s="51"/>
      <c r="AY1102" s="51"/>
      <c r="AZ1102" s="38"/>
      <c r="BA1102" s="38"/>
      <c r="BB1102" s="38"/>
      <c r="BC1102" s="38"/>
      <c r="BE1102" s="111"/>
      <c r="BF1102" s="111"/>
      <c r="BG1102" s="111"/>
      <c r="BH1102" s="111"/>
      <c r="BI1102" s="111"/>
      <c r="BJ1102" s="111"/>
      <c r="BK1102" s="111"/>
    </row>
    <row r="1103" spans="1:65" ht="19.149999999999999" customHeight="1" x14ac:dyDescent="0.3">
      <c r="A1103" s="444"/>
      <c r="B1103" s="444" t="s">
        <v>401</v>
      </c>
      <c r="C1103" s="444"/>
      <c r="D1103" s="444"/>
      <c r="E1103" s="444"/>
      <c r="F1103" s="444"/>
      <c r="G1103" s="444"/>
      <c r="H1103" s="444"/>
      <c r="I1103" s="444"/>
      <c r="J1103" s="444"/>
      <c r="K1103" s="444"/>
      <c r="L1103" s="444"/>
      <c r="M1103" s="444"/>
      <c r="N1103" s="444"/>
      <c r="O1103" s="444"/>
      <c r="P1103" s="444"/>
      <c r="Q1103" s="444"/>
      <c r="R1103" s="444"/>
      <c r="S1103" s="495" t="s">
        <v>402</v>
      </c>
      <c r="T1103" s="495"/>
      <c r="U1103" s="495"/>
      <c r="V1103" s="172"/>
      <c r="W1103" s="112"/>
      <c r="X1103" s="112"/>
      <c r="Y1103" s="111"/>
      <c r="Z1103" s="38"/>
      <c r="AA1103" s="51"/>
      <c r="AB1103" s="51"/>
      <c r="AC1103" s="38"/>
      <c r="AD1103" s="38"/>
      <c r="AE1103" s="51"/>
      <c r="AF1103" s="51"/>
      <c r="AG1103" s="38"/>
      <c r="AH1103" s="38"/>
      <c r="AI1103" s="51"/>
      <c r="AJ1103" s="51"/>
      <c r="AK1103" s="38"/>
      <c r="AL1103" s="38"/>
      <c r="AM1103" s="38"/>
      <c r="AN1103" s="38"/>
      <c r="AQ1103" s="51"/>
      <c r="AR1103" s="38"/>
      <c r="AS1103" s="38"/>
      <c r="AT1103" s="51"/>
      <c r="AU1103" s="51"/>
      <c r="AV1103" s="38"/>
      <c r="AW1103" s="38"/>
      <c r="AX1103" s="51"/>
      <c r="AY1103" s="51"/>
      <c r="AZ1103" s="38"/>
      <c r="BA1103" s="38"/>
      <c r="BB1103" s="38"/>
      <c r="BC1103" s="38"/>
      <c r="BE1103" s="444"/>
      <c r="BF1103" s="444"/>
      <c r="BG1103" s="444"/>
      <c r="BH1103" s="444"/>
      <c r="BI1103" s="444"/>
      <c r="BJ1103" s="444"/>
      <c r="BK1103" s="444"/>
    </row>
    <row r="1104" spans="1:65" ht="16.899999999999999" customHeight="1" x14ac:dyDescent="0.3">
      <c r="A1104" s="444"/>
      <c r="B1104" s="444"/>
      <c r="C1104" s="444"/>
      <c r="D1104" s="444"/>
      <c r="E1104" s="444"/>
      <c r="F1104" s="444"/>
      <c r="G1104" s="444"/>
      <c r="H1104" s="444"/>
      <c r="I1104" s="444"/>
      <c r="J1104" s="444"/>
      <c r="K1104" s="444"/>
      <c r="L1104" s="444"/>
      <c r="M1104" s="444"/>
      <c r="N1104" s="444"/>
      <c r="O1104" s="444"/>
      <c r="P1104" s="444"/>
      <c r="Q1104" s="444"/>
      <c r="R1104" s="444"/>
      <c r="S1104" s="444"/>
      <c r="T1104" s="444"/>
      <c r="U1104" s="444"/>
      <c r="V1104" s="172"/>
      <c r="W1104" s="112"/>
      <c r="X1104" s="112"/>
      <c r="Y1104" s="111"/>
      <c r="Z1104" s="38"/>
      <c r="AA1104" s="51"/>
      <c r="AB1104" s="51"/>
      <c r="AC1104" s="38"/>
      <c r="AD1104" s="38"/>
      <c r="AE1104" s="51"/>
      <c r="AF1104" s="51"/>
      <c r="AG1104" s="38"/>
      <c r="AH1104" s="38"/>
      <c r="AI1104" s="51"/>
      <c r="AJ1104" s="51"/>
      <c r="AK1104" s="38"/>
      <c r="AL1104" s="38"/>
      <c r="AM1104" s="38"/>
      <c r="AN1104" s="38"/>
      <c r="AQ1104" s="51"/>
      <c r="AR1104" s="38"/>
      <c r="AS1104" s="38"/>
      <c r="AT1104" s="51"/>
      <c r="AU1104" s="51"/>
      <c r="AV1104" s="38"/>
      <c r="AW1104" s="38"/>
      <c r="AX1104" s="51"/>
      <c r="AY1104" s="51"/>
      <c r="AZ1104" s="38"/>
      <c r="BA1104" s="38"/>
      <c r="BB1104" s="38"/>
      <c r="BC1104" s="38"/>
      <c r="BE1104" s="444"/>
      <c r="BF1104" s="444"/>
      <c r="BG1104" s="444"/>
      <c r="BH1104" s="444"/>
      <c r="BI1104" s="444"/>
      <c r="BJ1104" s="444"/>
      <c r="BK1104" s="444"/>
    </row>
    <row r="1105" spans="1:66" ht="15.75" customHeight="1" x14ac:dyDescent="0.3">
      <c r="A1105" s="444"/>
      <c r="B1105" s="444" t="s">
        <v>403</v>
      </c>
      <c r="C1105" s="444"/>
      <c r="D1105" s="444"/>
      <c r="E1105" s="444"/>
      <c r="F1105" s="444"/>
      <c r="G1105" s="444"/>
      <c r="H1105" s="444"/>
      <c r="I1105" s="444"/>
      <c r="J1105" s="444"/>
      <c r="K1105" s="444"/>
      <c r="L1105" s="444"/>
      <c r="M1105" s="444"/>
      <c r="N1105" s="444"/>
      <c r="O1105" s="444"/>
      <c r="P1105" s="444"/>
      <c r="Q1105" s="444"/>
      <c r="R1105" s="444"/>
      <c r="S1105" s="444" t="s">
        <v>404</v>
      </c>
      <c r="T1105" s="444"/>
      <c r="U1105" s="444"/>
      <c r="V1105" s="172"/>
      <c r="W1105" s="169"/>
      <c r="X1105" s="169"/>
      <c r="AA1105" s="493"/>
      <c r="AB1105" s="493"/>
      <c r="AE1105" s="493"/>
      <c r="AF1105" s="493"/>
      <c r="AI1105" s="493"/>
      <c r="AJ1105" s="493"/>
      <c r="AQ1105" s="493"/>
      <c r="AT1105" s="493"/>
      <c r="AU1105" s="493"/>
      <c r="AX1105" s="493"/>
      <c r="AY1105" s="493"/>
      <c r="BE1105" s="444"/>
      <c r="BF1105" s="444"/>
      <c r="BG1105" s="444"/>
      <c r="BH1105" s="444"/>
      <c r="BI1105" s="444"/>
      <c r="BJ1105" s="444"/>
      <c r="BK1105" s="444"/>
    </row>
    <row r="1106" spans="1:66" ht="19.149999999999999" customHeight="1" x14ac:dyDescent="0.3">
      <c r="A1106" s="444"/>
      <c r="B1106" s="444" t="s">
        <v>405</v>
      </c>
      <c r="C1106" s="444"/>
      <c r="D1106" s="444"/>
      <c r="E1106" s="444"/>
      <c r="F1106" s="444"/>
      <c r="G1106" s="444"/>
      <c r="H1106" s="444"/>
      <c r="I1106" s="444"/>
      <c r="J1106" s="444"/>
      <c r="K1106" s="444"/>
      <c r="L1106" s="444"/>
      <c r="M1106" s="444"/>
      <c r="N1106" s="444"/>
      <c r="O1106" s="444"/>
      <c r="P1106" s="444"/>
      <c r="Q1106" s="444"/>
      <c r="R1106" s="444"/>
      <c r="S1106" s="495" t="s">
        <v>406</v>
      </c>
      <c r="T1106" s="495"/>
      <c r="U1106" s="495"/>
      <c r="V1106" s="495"/>
      <c r="W1106" s="169"/>
      <c r="X1106" s="169"/>
      <c r="AA1106" s="493"/>
      <c r="AB1106" s="493"/>
      <c r="AE1106" s="493"/>
      <c r="AF1106" s="493"/>
      <c r="AI1106" s="493"/>
      <c r="AJ1106" s="493"/>
      <c r="AQ1106" s="493"/>
      <c r="AT1106" s="493"/>
      <c r="AU1106" s="493"/>
      <c r="AX1106" s="493"/>
      <c r="AY1106" s="493"/>
      <c r="BE1106" s="444"/>
      <c r="BF1106" s="444"/>
      <c r="BG1106" s="444"/>
      <c r="BH1106" s="444"/>
      <c r="BI1106" s="444"/>
      <c r="BJ1106" s="444"/>
      <c r="BK1106" s="444"/>
    </row>
    <row r="1107" spans="1:66" ht="22.9" customHeight="1" x14ac:dyDescent="0.3">
      <c r="A1107" s="444"/>
      <c r="B1107" s="444" t="s">
        <v>407</v>
      </c>
      <c r="C1107" s="444"/>
      <c r="D1107" s="444"/>
      <c r="E1107" s="444"/>
      <c r="F1107" s="444"/>
      <c r="G1107" s="444"/>
      <c r="H1107" s="444"/>
      <c r="I1107" s="444"/>
      <c r="J1107" s="444"/>
      <c r="K1107" s="444"/>
      <c r="L1107" s="444"/>
      <c r="M1107" s="444"/>
      <c r="N1107" s="444"/>
      <c r="O1107" s="444"/>
      <c r="P1107" s="444"/>
      <c r="Q1107" s="444"/>
      <c r="R1107" s="444"/>
      <c r="S1107" s="495" t="s">
        <v>407</v>
      </c>
      <c r="T1107" s="495"/>
      <c r="U1107" s="495"/>
      <c r="V1107" s="495"/>
      <c r="W1107" s="169"/>
      <c r="X1107" s="169"/>
      <c r="AA1107" s="493"/>
      <c r="AB1107" s="493"/>
      <c r="AE1107" s="493"/>
      <c r="AF1107" s="493"/>
      <c r="AI1107" s="493"/>
      <c r="AJ1107" s="493"/>
      <c r="AQ1107" s="493"/>
      <c r="AT1107" s="493"/>
      <c r="AU1107" s="493"/>
      <c r="AX1107" s="493"/>
      <c r="AY1107" s="493"/>
      <c r="BE1107" s="444"/>
      <c r="BF1107" s="444"/>
      <c r="BG1107" s="444"/>
      <c r="BH1107" s="444"/>
      <c r="BI1107" s="444"/>
      <c r="BJ1107" s="444"/>
      <c r="BK1107" s="444"/>
    </row>
    <row r="1108" spans="1:66" ht="21" customHeight="1" x14ac:dyDescent="0.3">
      <c r="A1108" s="496" t="s">
        <v>408</v>
      </c>
      <c r="B1108" s="497"/>
      <c r="C1108" s="497"/>
      <c r="D1108" s="444"/>
      <c r="E1108" s="444"/>
      <c r="F1108" s="444"/>
      <c r="G1108" s="444"/>
      <c r="H1108" s="444"/>
      <c r="I1108" s="444"/>
      <c r="J1108" s="444"/>
      <c r="K1108" s="444"/>
      <c r="L1108" s="444"/>
      <c r="M1108" s="444"/>
      <c r="N1108" s="444"/>
      <c r="O1108" s="444"/>
      <c r="P1108" s="444"/>
      <c r="Q1108" s="444"/>
      <c r="R1108" s="444"/>
      <c r="S1108" s="495" t="s">
        <v>409</v>
      </c>
      <c r="T1108" s="495"/>
      <c r="U1108" s="495"/>
      <c r="V1108" s="495"/>
      <c r="W1108" s="169"/>
      <c r="X1108" s="169"/>
      <c r="AA1108" s="493"/>
      <c r="AB1108" s="493"/>
      <c r="AE1108" s="493"/>
      <c r="AF1108" s="493"/>
      <c r="AI1108" s="493"/>
      <c r="AJ1108" s="493"/>
      <c r="AQ1108" s="493"/>
      <c r="AT1108" s="493"/>
      <c r="AU1108" s="493"/>
      <c r="AX1108" s="493"/>
      <c r="AY1108" s="493"/>
      <c r="BE1108" s="444"/>
      <c r="BF1108" s="444"/>
      <c r="BG1108" s="444"/>
      <c r="BH1108" s="444"/>
      <c r="BI1108" s="444"/>
      <c r="BJ1108" s="444"/>
      <c r="BK1108" s="444"/>
    </row>
    <row r="1109" spans="1:66" ht="15.75" customHeight="1" x14ac:dyDescent="0.3">
      <c r="A1109" s="444"/>
      <c r="B1109" s="444" t="s">
        <v>410</v>
      </c>
      <c r="C1109" s="444"/>
      <c r="D1109" s="444"/>
      <c r="E1109" s="444"/>
      <c r="F1109" s="444"/>
      <c r="G1109" s="444"/>
      <c r="H1109" s="444"/>
      <c r="I1109" s="444"/>
      <c r="J1109" s="444"/>
      <c r="K1109" s="444"/>
      <c r="L1109" s="444"/>
      <c r="M1109" s="444"/>
      <c r="N1109" s="444"/>
      <c r="O1109" s="444"/>
      <c r="P1109" s="444"/>
      <c r="Q1109" s="444"/>
      <c r="R1109" s="444"/>
      <c r="S1109" s="495" t="s">
        <v>410</v>
      </c>
      <c r="T1109" s="495"/>
      <c r="U1109" s="495"/>
      <c r="V1109" s="495"/>
      <c r="W1109" s="111"/>
      <c r="X1109" s="111"/>
      <c r="AA1109" s="38"/>
      <c r="AB1109" s="38"/>
      <c r="AE1109" s="38"/>
      <c r="AF1109" s="38"/>
      <c r="AI1109" s="38"/>
      <c r="AJ1109" s="38"/>
      <c r="AQ1109" s="38"/>
      <c r="AT1109" s="38"/>
      <c r="AU1109" s="38"/>
      <c r="AX1109" s="38"/>
      <c r="AY1109" s="38"/>
      <c r="BE1109" s="444"/>
      <c r="BF1109" s="444"/>
      <c r="BG1109" s="444"/>
      <c r="BH1109" s="444"/>
      <c r="BI1109" s="444"/>
      <c r="BJ1109" s="444"/>
      <c r="BK1109" s="444"/>
    </row>
    <row r="1110" spans="1:66" s="40" customFormat="1" ht="15.75" customHeight="1" x14ac:dyDescent="0.3">
      <c r="A1110" s="444"/>
      <c r="B1110" s="444" t="s">
        <v>411</v>
      </c>
      <c r="C1110" s="444"/>
      <c r="D1110" s="444"/>
      <c r="E1110" s="444"/>
      <c r="F1110" s="444"/>
      <c r="G1110" s="444"/>
      <c r="H1110" s="444"/>
      <c r="I1110" s="444"/>
      <c r="J1110" s="444"/>
      <c r="K1110" s="444"/>
      <c r="L1110" s="444"/>
      <c r="M1110" s="444"/>
      <c r="N1110" s="444"/>
      <c r="O1110" s="444"/>
      <c r="P1110" s="444"/>
      <c r="Q1110" s="444"/>
      <c r="R1110" s="444"/>
      <c r="S1110" s="444" t="s">
        <v>412</v>
      </c>
      <c r="T1110" s="444"/>
      <c r="U1110" s="444"/>
      <c r="V1110" s="444"/>
      <c r="W1110" s="172"/>
      <c r="X1110" s="172"/>
      <c r="Y1110" s="172"/>
      <c r="Z1110" s="172"/>
      <c r="AA1110" s="51"/>
      <c r="AB1110" s="51"/>
      <c r="AC1110" s="173"/>
      <c r="AD1110" s="173"/>
      <c r="AE1110" s="51"/>
      <c r="AF1110" s="51"/>
      <c r="AG1110" s="173"/>
      <c r="AH1110" s="173"/>
      <c r="AI1110" s="51"/>
      <c r="AJ1110" s="51"/>
      <c r="AK1110" s="173"/>
      <c r="AL1110" s="173"/>
      <c r="AM1110" s="173"/>
      <c r="AN1110" s="173"/>
      <c r="AO1110" s="173"/>
      <c r="AP1110" s="173"/>
      <c r="AQ1110" s="51"/>
      <c r="AR1110" s="173"/>
      <c r="AS1110" s="173"/>
      <c r="AT1110" s="51"/>
      <c r="AU1110" s="51"/>
      <c r="AV1110" s="173"/>
      <c r="AW1110" s="173"/>
      <c r="AX1110" s="51"/>
      <c r="AY1110" s="51"/>
      <c r="AZ1110" s="173"/>
      <c r="BA1110" s="173"/>
      <c r="BB1110" s="173"/>
      <c r="BC1110" s="173"/>
      <c r="BD1110" s="174"/>
      <c r="BE1110" s="444"/>
      <c r="BF1110" s="444"/>
      <c r="BG1110" s="444"/>
      <c r="BH1110" s="444"/>
      <c r="BI1110" s="444"/>
      <c r="BJ1110" s="444"/>
      <c r="BK1110" s="444"/>
      <c r="BL1110" s="39"/>
      <c r="BM1110" s="39"/>
      <c r="BN1110" s="39"/>
    </row>
    <row r="1111" spans="1:66" s="40" customFormat="1" ht="15.75" customHeight="1" x14ac:dyDescent="0.3">
      <c r="A1111" s="496" t="s">
        <v>414</v>
      </c>
      <c r="B1111" s="497"/>
      <c r="C1111" s="497"/>
      <c r="D1111" s="497"/>
      <c r="E1111" s="497"/>
      <c r="F1111" s="444"/>
      <c r="G1111" s="444"/>
      <c r="H1111" s="444"/>
      <c r="I1111" s="444"/>
      <c r="J1111" s="444"/>
      <c r="K1111" s="444"/>
      <c r="L1111" s="444"/>
      <c r="M1111" s="444"/>
      <c r="N1111" s="444"/>
      <c r="O1111" s="444"/>
      <c r="P1111" s="444"/>
      <c r="Q1111" s="444"/>
      <c r="R1111" s="444"/>
      <c r="S1111" s="495" t="s">
        <v>415</v>
      </c>
      <c r="T1111" s="495"/>
      <c r="U1111" s="495"/>
      <c r="V1111" s="495"/>
      <c r="W1111" s="172"/>
      <c r="X1111" s="172"/>
      <c r="Y1111" s="172"/>
      <c r="Z1111" s="172"/>
      <c r="AA1111" s="51"/>
      <c r="AB1111" s="51"/>
      <c r="AC1111" s="173"/>
      <c r="AD1111" s="173"/>
      <c r="AE1111" s="51"/>
      <c r="AF1111" s="51"/>
      <c r="AG1111" s="173"/>
      <c r="AH1111" s="173"/>
      <c r="AI1111" s="51"/>
      <c r="AJ1111" s="51"/>
      <c r="AK1111" s="173"/>
      <c r="AL1111" s="173"/>
      <c r="AM1111" s="173"/>
      <c r="AN1111" s="173"/>
      <c r="AO1111" s="173"/>
      <c r="AP1111" s="173"/>
      <c r="AQ1111" s="51"/>
      <c r="AR1111" s="173"/>
      <c r="AS1111" s="173"/>
      <c r="AT1111" s="51"/>
      <c r="AU1111" s="51"/>
      <c r="AV1111" s="173"/>
      <c r="AW1111" s="173"/>
      <c r="AX1111" s="51"/>
      <c r="AY1111" s="51"/>
      <c r="AZ1111" s="173"/>
      <c r="BA1111" s="173"/>
      <c r="BB1111" s="173"/>
      <c r="BC1111" s="173"/>
      <c r="BD1111" s="174"/>
      <c r="BE1111" s="444"/>
      <c r="BF1111" s="444"/>
      <c r="BG1111" s="444"/>
      <c r="BH1111" s="444"/>
      <c r="BI1111" s="444"/>
      <c r="BJ1111" s="444"/>
      <c r="BK1111" s="444"/>
      <c r="BL1111" s="39"/>
      <c r="BM1111" s="39"/>
      <c r="BN1111" s="39"/>
    </row>
    <row r="1112" spans="1:66" ht="15.75" customHeight="1" x14ac:dyDescent="0.3">
      <c r="A1112" s="444"/>
      <c r="B1112" s="444"/>
      <c r="C1112" s="444"/>
      <c r="D1112" s="444"/>
      <c r="E1112" s="444"/>
      <c r="F1112" s="444"/>
      <c r="G1112" s="444"/>
      <c r="H1112" s="444"/>
      <c r="I1112" s="444"/>
      <c r="J1112" s="444"/>
      <c r="K1112" s="444"/>
      <c r="L1112" s="444"/>
      <c r="M1112" s="444"/>
      <c r="N1112" s="444"/>
      <c r="O1112" s="444"/>
      <c r="P1112" s="444"/>
      <c r="Q1112" s="444"/>
      <c r="R1112" s="444"/>
      <c r="S1112" s="444"/>
      <c r="T1112" s="444"/>
      <c r="U1112" s="444"/>
      <c r="V1112" s="172"/>
      <c r="W1112" s="172"/>
      <c r="X1112" s="172"/>
      <c r="Y1112" s="172"/>
      <c r="Z1112" s="172"/>
      <c r="AA1112" s="173"/>
      <c r="AB1112" s="173"/>
      <c r="AC1112" s="173"/>
      <c r="AD1112" s="173"/>
      <c r="AE1112" s="173"/>
      <c r="AF1112" s="173"/>
      <c r="AG1112" s="173"/>
      <c r="AH1112" s="173"/>
      <c r="AI1112" s="173"/>
      <c r="AJ1112" s="173"/>
      <c r="AK1112" s="173"/>
      <c r="AL1112" s="173"/>
      <c r="AM1112" s="173"/>
      <c r="AN1112" s="173"/>
      <c r="AO1112" s="173"/>
      <c r="AP1112" s="173"/>
      <c r="AQ1112" s="173"/>
      <c r="AR1112" s="173"/>
      <c r="AS1112" s="173"/>
      <c r="AT1112" s="173"/>
      <c r="AU1112" s="173"/>
      <c r="AV1112" s="173"/>
      <c r="AW1112" s="173"/>
      <c r="AX1112" s="173"/>
      <c r="AY1112" s="173"/>
      <c r="AZ1112" s="173"/>
      <c r="BA1112" s="173"/>
      <c r="BB1112" s="173"/>
      <c r="BC1112" s="173"/>
      <c r="BD1112" s="174"/>
      <c r="BE1112" s="444"/>
      <c r="BF1112" s="444"/>
      <c r="BG1112" s="444"/>
      <c r="BH1112" s="444"/>
      <c r="BI1112" s="444"/>
      <c r="BJ1112" s="444"/>
      <c r="BK1112" s="444"/>
    </row>
    <row r="1113" spans="1:66" ht="15.75" customHeight="1" x14ac:dyDescent="0.3">
      <c r="A1113" s="444"/>
      <c r="B1113" s="444"/>
      <c r="C1113" s="444"/>
      <c r="D1113" s="444"/>
      <c r="E1113" s="444"/>
      <c r="F1113" s="444"/>
      <c r="G1113" s="444"/>
      <c r="H1113" s="444"/>
      <c r="I1113" s="444"/>
      <c r="J1113" s="444"/>
      <c r="K1113" s="444"/>
      <c r="L1113" s="444"/>
      <c r="M1113" s="444"/>
      <c r="N1113" s="444"/>
      <c r="O1113" s="444"/>
      <c r="P1113" s="444"/>
      <c r="Q1113" s="444"/>
      <c r="R1113" s="444"/>
      <c r="S1113" s="444"/>
      <c r="T1113" s="444"/>
      <c r="U1113" s="444"/>
      <c r="V1113" s="172"/>
      <c r="W1113" s="172"/>
      <c r="X1113" s="172"/>
      <c r="Y1113" s="172"/>
      <c r="Z1113" s="172"/>
      <c r="AA1113" s="173"/>
      <c r="AB1113" s="173"/>
      <c r="AC1113" s="173"/>
      <c r="AD1113" s="173"/>
      <c r="AE1113" s="173"/>
      <c r="AF1113" s="173"/>
      <c r="AG1113" s="173"/>
      <c r="AH1113" s="173"/>
      <c r="AI1113" s="173"/>
      <c r="AJ1113" s="173"/>
      <c r="AK1113" s="173"/>
      <c r="AL1113" s="173"/>
      <c r="AM1113" s="173"/>
      <c r="AN1113" s="173"/>
      <c r="AO1113" s="173"/>
      <c r="AP1113" s="173"/>
      <c r="AQ1113" s="173"/>
      <c r="AR1113" s="173"/>
      <c r="AS1113" s="173"/>
      <c r="AT1113" s="173"/>
      <c r="AU1113" s="173"/>
      <c r="AV1113" s="173"/>
      <c r="AW1113" s="173"/>
      <c r="AX1113" s="173"/>
      <c r="AY1113" s="173"/>
      <c r="AZ1113" s="173"/>
      <c r="BA1113" s="173"/>
      <c r="BB1113" s="173"/>
      <c r="BC1113" s="173"/>
      <c r="BD1113" s="174"/>
      <c r="BE1113" s="444"/>
      <c r="BF1113" s="444"/>
      <c r="BG1113" s="444"/>
      <c r="BH1113" s="444"/>
      <c r="BI1113" s="444"/>
      <c r="BJ1113" s="444"/>
      <c r="BK1113" s="444"/>
    </row>
    <row r="1114" spans="1:66" ht="15.75" customHeight="1" x14ac:dyDescent="0.3">
      <c r="A1114" s="444"/>
      <c r="B1114" s="444"/>
      <c r="C1114" s="444"/>
      <c r="D1114" s="444"/>
      <c r="E1114" s="444"/>
      <c r="F1114" s="444"/>
      <c r="G1114" s="444"/>
      <c r="H1114" s="444"/>
      <c r="I1114" s="444"/>
      <c r="J1114" s="444"/>
      <c r="K1114" s="444"/>
      <c r="L1114" s="444"/>
      <c r="M1114" s="444"/>
      <c r="N1114" s="444"/>
      <c r="O1114" s="444"/>
      <c r="P1114" s="444"/>
      <c r="Q1114" s="444"/>
      <c r="R1114" s="444"/>
      <c r="S1114" s="444"/>
      <c r="T1114" s="444"/>
      <c r="U1114" s="444"/>
      <c r="V1114" s="172"/>
      <c r="W1114" s="172"/>
      <c r="X1114" s="172"/>
      <c r="Y1114" s="172"/>
      <c r="Z1114" s="172"/>
      <c r="AA1114" s="173"/>
      <c r="AB1114" s="173"/>
      <c r="AC1114" s="173"/>
      <c r="AD1114" s="173"/>
      <c r="AE1114" s="173"/>
      <c r="AF1114" s="173"/>
      <c r="AG1114" s="173"/>
      <c r="AH1114" s="173"/>
      <c r="AI1114" s="173"/>
      <c r="AJ1114" s="173"/>
      <c r="AK1114" s="173"/>
      <c r="AL1114" s="173"/>
      <c r="AM1114" s="173"/>
      <c r="AN1114" s="173"/>
      <c r="AO1114" s="173"/>
      <c r="AP1114" s="173"/>
      <c r="AQ1114" s="173"/>
      <c r="AR1114" s="173"/>
      <c r="AS1114" s="173"/>
      <c r="AT1114" s="173"/>
      <c r="AU1114" s="173"/>
      <c r="AV1114" s="173"/>
      <c r="AW1114" s="173"/>
      <c r="AX1114" s="173"/>
      <c r="AY1114" s="173"/>
      <c r="AZ1114" s="173"/>
      <c r="BA1114" s="173"/>
      <c r="BB1114" s="173"/>
      <c r="BC1114" s="173"/>
      <c r="BD1114" s="174"/>
      <c r="BE1114" s="444"/>
      <c r="BF1114" s="444"/>
      <c r="BG1114" s="444"/>
      <c r="BH1114" s="444"/>
      <c r="BI1114" s="444"/>
      <c r="BJ1114" s="444"/>
      <c r="BK1114" s="444"/>
    </row>
    <row r="1115" spans="1:66" ht="15.75" customHeight="1" x14ac:dyDescent="0.3">
      <c r="A1115" s="444"/>
      <c r="B1115" s="444"/>
      <c r="C1115" s="444"/>
      <c r="D1115" s="444"/>
      <c r="E1115" s="444"/>
      <c r="F1115" s="444"/>
      <c r="G1115" s="444"/>
      <c r="H1115" s="444"/>
      <c r="I1115" s="444"/>
      <c r="J1115" s="444"/>
      <c r="K1115" s="444"/>
      <c r="L1115" s="444"/>
      <c r="M1115" s="444"/>
      <c r="N1115" s="444"/>
      <c r="O1115" s="444"/>
      <c r="P1115" s="444"/>
      <c r="Q1115" s="444"/>
      <c r="R1115" s="444"/>
      <c r="S1115" s="444"/>
      <c r="T1115" s="444"/>
      <c r="U1115" s="444"/>
      <c r="V1115" s="172"/>
      <c r="W1115" s="172"/>
      <c r="X1115" s="172"/>
      <c r="Y1115" s="172"/>
      <c r="Z1115" s="172"/>
      <c r="AA1115" s="173"/>
      <c r="AB1115" s="173"/>
      <c r="AC1115" s="173"/>
      <c r="AD1115" s="173"/>
      <c r="AE1115" s="173"/>
      <c r="AF1115" s="173"/>
      <c r="AG1115" s="173"/>
      <c r="AH1115" s="173"/>
      <c r="AI1115" s="173"/>
      <c r="AJ1115" s="173"/>
      <c r="AK1115" s="173"/>
      <c r="AL1115" s="173"/>
      <c r="AM1115" s="173"/>
      <c r="AN1115" s="173"/>
      <c r="AO1115" s="173"/>
      <c r="AP1115" s="173"/>
      <c r="AQ1115" s="173"/>
      <c r="AR1115" s="173"/>
      <c r="AS1115" s="173"/>
      <c r="AT1115" s="173"/>
      <c r="AU1115" s="173"/>
      <c r="AV1115" s="173"/>
      <c r="AW1115" s="173"/>
      <c r="AX1115" s="173"/>
      <c r="AY1115" s="173"/>
      <c r="AZ1115" s="173"/>
      <c r="BA1115" s="173"/>
      <c r="BB1115" s="173"/>
      <c r="BC1115" s="173"/>
      <c r="BD1115" s="174"/>
      <c r="BE1115" s="444"/>
      <c r="BF1115" s="444"/>
      <c r="BG1115" s="444"/>
      <c r="BH1115" s="444"/>
      <c r="BI1115" s="444"/>
      <c r="BJ1115" s="444"/>
      <c r="BK1115" s="444"/>
    </row>
    <row r="1116" spans="1:66" ht="15.75" customHeight="1" x14ac:dyDescent="0.3">
      <c r="A1116" s="444"/>
      <c r="B1116" s="444"/>
      <c r="C1116" s="444"/>
      <c r="D1116" s="444"/>
      <c r="E1116" s="444"/>
      <c r="F1116" s="444"/>
      <c r="G1116" s="444"/>
      <c r="H1116" s="444"/>
      <c r="I1116" s="444"/>
      <c r="J1116" s="444"/>
      <c r="K1116" s="444"/>
      <c r="L1116" s="444"/>
      <c r="M1116" s="444"/>
      <c r="N1116" s="444"/>
      <c r="O1116" s="444"/>
      <c r="P1116" s="444"/>
      <c r="Q1116" s="444"/>
      <c r="R1116" s="444"/>
      <c r="S1116" s="444"/>
      <c r="T1116" s="444"/>
      <c r="U1116" s="444"/>
      <c r="V1116" s="172"/>
      <c r="W1116" s="172"/>
      <c r="X1116" s="172"/>
      <c r="Y1116" s="172"/>
      <c r="Z1116" s="172"/>
      <c r="AA1116" s="173"/>
      <c r="AB1116" s="173"/>
      <c r="AC1116" s="173"/>
      <c r="AD1116" s="173"/>
      <c r="AE1116" s="173"/>
      <c r="AF1116" s="173"/>
      <c r="AG1116" s="173"/>
      <c r="AH1116" s="173"/>
      <c r="AI1116" s="173"/>
      <c r="AJ1116" s="173"/>
      <c r="AK1116" s="173"/>
      <c r="AL1116" s="173"/>
      <c r="AM1116" s="173"/>
      <c r="AN1116" s="173"/>
      <c r="AO1116" s="173"/>
      <c r="AP1116" s="173"/>
      <c r="AQ1116" s="173"/>
      <c r="AR1116" s="173"/>
      <c r="AS1116" s="173"/>
      <c r="AT1116" s="173"/>
      <c r="AU1116" s="173"/>
      <c r="AV1116" s="173"/>
      <c r="AW1116" s="173"/>
      <c r="AX1116" s="173"/>
      <c r="AY1116" s="173"/>
      <c r="AZ1116" s="173"/>
      <c r="BA1116" s="173"/>
      <c r="BB1116" s="173"/>
      <c r="BC1116" s="173"/>
      <c r="BD1116" s="174"/>
      <c r="BE1116" s="444"/>
      <c r="BF1116" s="444"/>
      <c r="BG1116" s="444"/>
      <c r="BH1116" s="444"/>
      <c r="BI1116" s="444"/>
      <c r="BJ1116" s="444"/>
      <c r="BK1116" s="444"/>
    </row>
    <row r="1117" spans="1:66" ht="15.75" customHeight="1" x14ac:dyDescent="0.3">
      <c r="A1117" s="444"/>
      <c r="B1117" s="444"/>
      <c r="C1117" s="444"/>
      <c r="D1117" s="444"/>
      <c r="E1117" s="444"/>
      <c r="F1117" s="444"/>
      <c r="G1117" s="444" t="s">
        <v>55</v>
      </c>
      <c r="H1117" s="444"/>
      <c r="I1117" s="444"/>
      <c r="J1117" s="444"/>
      <c r="K1117" s="444"/>
      <c r="L1117" s="444"/>
      <c r="M1117" s="444"/>
      <c r="N1117" s="444"/>
      <c r="O1117" s="444"/>
      <c r="P1117" s="444"/>
      <c r="Q1117" s="444"/>
      <c r="R1117" s="444"/>
      <c r="S1117" s="444"/>
      <c r="T1117" s="444"/>
      <c r="U1117" s="444"/>
      <c r="V1117" s="172"/>
      <c r="W1117" s="444"/>
      <c r="X1117" s="444"/>
      <c r="Y1117" s="444"/>
      <c r="Z1117" s="444"/>
      <c r="AA1117" s="444"/>
      <c r="AB1117" s="444"/>
      <c r="AC1117" s="444"/>
      <c r="AD1117" s="444"/>
      <c r="AE1117" s="444"/>
      <c r="AF1117" s="444"/>
      <c r="AG1117" s="444"/>
      <c r="AH1117" s="444"/>
      <c r="AI1117" s="444"/>
      <c r="AJ1117" s="444"/>
      <c r="AK1117" s="444"/>
      <c r="AL1117" s="444"/>
      <c r="AM1117" s="444"/>
      <c r="AN1117" s="444"/>
      <c r="AO1117" s="444"/>
      <c r="AP1117" s="444"/>
      <c r="AQ1117" s="444"/>
      <c r="AR1117" s="444"/>
      <c r="AS1117" s="444"/>
      <c r="AT1117" s="444"/>
      <c r="AU1117" s="444"/>
      <c r="AV1117" s="444"/>
      <c r="AW1117" s="444"/>
      <c r="AX1117" s="444"/>
      <c r="AY1117" s="444"/>
      <c r="AZ1117" s="444"/>
      <c r="BA1117" s="444"/>
      <c r="BB1117" s="444"/>
      <c r="BC1117" s="444"/>
      <c r="BD1117" s="444"/>
      <c r="BE1117" s="444"/>
      <c r="BF1117" s="444"/>
      <c r="BG1117" s="444"/>
      <c r="BH1117" s="444"/>
      <c r="BI1117" s="444"/>
      <c r="BJ1117" s="444"/>
      <c r="BK1117" s="444"/>
    </row>
    <row r="1118" spans="1:66" ht="15.75" customHeight="1" x14ac:dyDescent="0.3">
      <c r="A1118" s="444"/>
      <c r="B1118" s="444"/>
      <c r="C1118" s="444"/>
      <c r="D1118" s="444"/>
      <c r="E1118" s="444"/>
      <c r="F1118" s="444"/>
      <c r="G1118" s="496" t="s">
        <v>413</v>
      </c>
      <c r="H1118" s="497"/>
      <c r="I1118" s="497"/>
      <c r="J1118" s="497"/>
      <c r="K1118" s="497"/>
      <c r="L1118" s="497"/>
      <c r="M1118" s="497"/>
      <c r="N1118" s="497"/>
      <c r="O1118" s="444"/>
      <c r="P1118" s="444"/>
      <c r="Q1118" s="444"/>
      <c r="R1118" s="444"/>
      <c r="S1118" s="444"/>
      <c r="T1118" s="444"/>
      <c r="U1118" s="444"/>
      <c r="V1118" s="172"/>
      <c r="W1118" s="172"/>
      <c r="X1118" s="172"/>
      <c r="Y1118" s="172"/>
      <c r="Z1118" s="172"/>
      <c r="AA1118" s="173"/>
      <c r="AB1118" s="173"/>
      <c r="AC1118" s="173"/>
      <c r="AD1118" s="173"/>
      <c r="AE1118" s="173"/>
      <c r="AF1118" s="173"/>
      <c r="AG1118" s="173"/>
      <c r="AH1118" s="173"/>
      <c r="AI1118" s="173"/>
      <c r="AJ1118" s="173"/>
      <c r="AK1118" s="173"/>
      <c r="AL1118" s="173"/>
      <c r="AM1118" s="173"/>
      <c r="AN1118" s="173"/>
      <c r="AO1118" s="173"/>
      <c r="AP1118" s="173"/>
      <c r="AQ1118" s="173"/>
      <c r="AR1118" s="173"/>
      <c r="AS1118" s="173"/>
      <c r="AT1118" s="173"/>
      <c r="AU1118" s="173"/>
      <c r="AV1118" s="173"/>
      <c r="AW1118" s="173"/>
      <c r="AX1118" s="173"/>
      <c r="AY1118" s="173"/>
      <c r="AZ1118" s="173"/>
      <c r="BA1118" s="173"/>
      <c r="BB1118" s="173"/>
      <c r="BC1118" s="173"/>
      <c r="BD1118" s="174"/>
      <c r="BE1118" s="444"/>
      <c r="BF1118" s="444"/>
      <c r="BG1118" s="444"/>
      <c r="BH1118" s="444"/>
      <c r="BI1118" s="444"/>
      <c r="BJ1118" s="444"/>
      <c r="BK1118" s="444"/>
    </row>
    <row r="1119" spans="1:66" ht="15.75" customHeight="1" x14ac:dyDescent="0.3">
      <c r="A1119" s="444"/>
      <c r="B1119" s="444"/>
      <c r="C1119" s="444"/>
      <c r="D1119" s="444"/>
      <c r="E1119" s="444"/>
      <c r="F1119" s="444"/>
      <c r="G1119" s="444" t="s">
        <v>56</v>
      </c>
      <c r="H1119" s="444"/>
      <c r="I1119" s="444"/>
      <c r="J1119" s="444"/>
      <c r="K1119" s="444"/>
      <c r="L1119" s="444"/>
      <c r="M1119" s="444"/>
      <c r="N1119" s="444"/>
      <c r="O1119" s="444"/>
      <c r="P1119" s="444"/>
      <c r="Q1119" s="444"/>
      <c r="R1119" s="444"/>
      <c r="S1119" s="444"/>
      <c r="T1119" s="444"/>
      <c r="U1119" s="444"/>
      <c r="V1119" s="172"/>
      <c r="W1119" s="172"/>
      <c r="X1119" s="172"/>
      <c r="Y1119" s="172"/>
      <c r="Z1119" s="172"/>
      <c r="AA1119" s="173"/>
      <c r="AB1119" s="173"/>
      <c r="AC1119" s="173"/>
      <c r="AD1119" s="173"/>
      <c r="AE1119" s="173"/>
      <c r="AF1119" s="173"/>
      <c r="AG1119" s="173"/>
      <c r="AH1119" s="173"/>
      <c r="AI1119" s="173"/>
      <c r="AJ1119" s="173"/>
      <c r="AK1119" s="173"/>
      <c r="AL1119" s="173"/>
      <c r="AM1119" s="173"/>
      <c r="AN1119" s="173"/>
      <c r="AO1119" s="173"/>
      <c r="AP1119" s="173"/>
      <c r="AQ1119" s="173"/>
      <c r="AR1119" s="173"/>
      <c r="AS1119" s="173"/>
      <c r="AT1119" s="173"/>
      <c r="AU1119" s="173"/>
      <c r="AV1119" s="173"/>
      <c r="AW1119" s="173"/>
      <c r="AX1119" s="173"/>
      <c r="AY1119" s="173"/>
      <c r="AZ1119" s="173"/>
      <c r="BA1119" s="173"/>
      <c r="BB1119" s="173"/>
      <c r="BC1119" s="173"/>
      <c r="BD1119" s="174"/>
      <c r="BE1119" s="444"/>
      <c r="BF1119" s="444"/>
      <c r="BG1119" s="444"/>
      <c r="BH1119" s="444"/>
      <c r="BI1119" s="444"/>
      <c r="BJ1119" s="444"/>
      <c r="BK1119" s="444"/>
    </row>
    <row r="1120" spans="1:66" ht="15.75" customHeight="1" x14ac:dyDescent="0.3">
      <c r="A1120" s="444"/>
      <c r="B1120" s="444"/>
      <c r="C1120" s="444"/>
      <c r="D1120" s="444"/>
      <c r="E1120" s="444"/>
      <c r="F1120" s="444"/>
      <c r="G1120" s="444" t="s">
        <v>57</v>
      </c>
      <c r="H1120" s="444"/>
      <c r="I1120" s="444"/>
      <c r="J1120" s="444"/>
      <c r="K1120" s="444"/>
      <c r="L1120" s="444"/>
      <c r="M1120" s="444"/>
      <c r="N1120" s="444"/>
      <c r="O1120" s="444"/>
      <c r="P1120" s="444"/>
      <c r="Q1120" s="444"/>
      <c r="R1120" s="444"/>
      <c r="S1120" s="444"/>
      <c r="T1120" s="444"/>
      <c r="U1120" s="444"/>
      <c r="V1120" s="172"/>
      <c r="W1120" s="172"/>
      <c r="X1120" s="172"/>
      <c r="Y1120" s="172"/>
      <c r="Z1120" s="172"/>
      <c r="AA1120" s="173"/>
      <c r="AB1120" s="173"/>
      <c r="AC1120" s="173"/>
      <c r="AD1120" s="173"/>
      <c r="AE1120" s="173"/>
      <c r="AF1120" s="173"/>
      <c r="AG1120" s="173"/>
      <c r="AH1120" s="173"/>
      <c r="AI1120" s="173"/>
      <c r="AJ1120" s="173"/>
      <c r="AK1120" s="173"/>
      <c r="AL1120" s="173"/>
      <c r="AM1120" s="173"/>
      <c r="AN1120" s="173"/>
      <c r="AO1120" s="173"/>
      <c r="AP1120" s="173"/>
      <c r="AQ1120" s="173"/>
      <c r="AR1120" s="173"/>
      <c r="AS1120" s="173"/>
      <c r="AT1120" s="173"/>
      <c r="AU1120" s="173"/>
      <c r="AV1120" s="173"/>
      <c r="AW1120" s="173"/>
      <c r="AX1120" s="173"/>
      <c r="AY1120" s="173"/>
      <c r="AZ1120" s="173"/>
      <c r="BA1120" s="173"/>
      <c r="BB1120" s="173"/>
      <c r="BC1120" s="173"/>
      <c r="BD1120" s="174"/>
      <c r="BE1120" s="444"/>
      <c r="BF1120" s="444"/>
      <c r="BG1120" s="444"/>
      <c r="BH1120" s="444"/>
      <c r="BI1120" s="444"/>
      <c r="BJ1120" s="444"/>
      <c r="BK1120" s="444"/>
    </row>
    <row r="1121" spans="1:63" ht="15.75" customHeight="1" x14ac:dyDescent="0.3">
      <c r="A1121" s="444"/>
      <c r="B1121" s="444"/>
      <c r="C1121" s="444"/>
      <c r="D1121" s="444"/>
      <c r="E1121" s="444"/>
      <c r="F1121" s="444"/>
      <c r="G1121" s="444" t="s">
        <v>104</v>
      </c>
      <c r="H1121" s="444"/>
      <c r="I1121" s="444"/>
      <c r="J1121" s="444"/>
      <c r="K1121" s="444"/>
      <c r="L1121" s="444"/>
      <c r="M1121" s="444"/>
      <c r="N1121" s="444"/>
      <c r="O1121" s="444"/>
      <c r="P1121" s="444"/>
      <c r="Q1121" s="444"/>
      <c r="R1121" s="444"/>
      <c r="S1121" s="444"/>
      <c r="T1121" s="444"/>
      <c r="U1121" s="444"/>
      <c r="V1121" s="172"/>
      <c r="W1121" s="172"/>
      <c r="X1121" s="172"/>
      <c r="Y1121" s="172"/>
      <c r="Z1121" s="172"/>
      <c r="AA1121" s="173"/>
      <c r="AB1121" s="173"/>
      <c r="AC1121" s="173"/>
      <c r="AD1121" s="173"/>
      <c r="AE1121" s="173"/>
      <c r="AF1121" s="173"/>
      <c r="AG1121" s="173"/>
      <c r="AH1121" s="173"/>
      <c r="AI1121" s="173"/>
      <c r="AJ1121" s="173"/>
      <c r="AK1121" s="173"/>
      <c r="AL1121" s="173"/>
      <c r="AM1121" s="173"/>
      <c r="AN1121" s="173"/>
      <c r="AO1121" s="173"/>
      <c r="AP1121" s="173"/>
      <c r="AQ1121" s="173"/>
      <c r="AR1121" s="173"/>
      <c r="AS1121" s="173"/>
      <c r="AT1121" s="173"/>
      <c r="AU1121" s="173"/>
      <c r="AV1121" s="173"/>
      <c r="AW1121" s="173"/>
      <c r="AX1121" s="173"/>
      <c r="AY1121" s="173"/>
      <c r="AZ1121" s="173"/>
      <c r="BA1121" s="173"/>
      <c r="BB1121" s="173"/>
      <c r="BC1121" s="173"/>
      <c r="BD1121" s="174"/>
      <c r="BE1121" s="444"/>
      <c r="BF1121" s="444"/>
      <c r="BG1121" s="444"/>
      <c r="BH1121" s="444"/>
      <c r="BI1121" s="444"/>
      <c r="BJ1121" s="444"/>
      <c r="BK1121" s="444"/>
    </row>
    <row r="1122" spans="1:63" ht="15.75" customHeight="1" x14ac:dyDescent="0.3">
      <c r="A1122" s="444"/>
      <c r="B1122" s="444"/>
      <c r="C1122" s="444"/>
      <c r="D1122" s="444"/>
      <c r="E1122" s="444"/>
      <c r="F1122" s="444"/>
      <c r="G1122" s="444"/>
      <c r="H1122" s="444"/>
      <c r="I1122" s="444"/>
      <c r="J1122" s="444"/>
      <c r="K1122" s="444"/>
      <c r="L1122" s="444"/>
      <c r="M1122" s="444"/>
      <c r="N1122" s="444"/>
      <c r="O1122" s="444"/>
      <c r="P1122" s="444"/>
      <c r="Q1122" s="444"/>
      <c r="R1122" s="444"/>
      <c r="S1122" s="444"/>
      <c r="T1122" s="444"/>
      <c r="U1122" s="444"/>
      <c r="V1122" s="172"/>
      <c r="W1122" s="172"/>
      <c r="X1122" s="172"/>
      <c r="Y1122" s="172"/>
      <c r="Z1122" s="172"/>
      <c r="AA1122" s="173"/>
      <c r="AB1122" s="173"/>
      <c r="AC1122" s="173"/>
      <c r="AD1122" s="173"/>
      <c r="AE1122" s="173"/>
      <c r="AF1122" s="173"/>
      <c r="AG1122" s="173"/>
      <c r="AH1122" s="173"/>
      <c r="AI1122" s="173"/>
      <c r="AJ1122" s="173"/>
      <c r="AK1122" s="173"/>
      <c r="AL1122" s="173"/>
      <c r="AM1122" s="173"/>
      <c r="AN1122" s="173"/>
      <c r="AO1122" s="173"/>
      <c r="AP1122" s="173"/>
      <c r="AQ1122" s="173"/>
      <c r="AR1122" s="173"/>
      <c r="AS1122" s="173"/>
      <c r="AT1122" s="173"/>
      <c r="AU1122" s="173"/>
      <c r="AV1122" s="173"/>
      <c r="AW1122" s="173"/>
      <c r="AX1122" s="173"/>
      <c r="AY1122" s="173"/>
      <c r="AZ1122" s="173"/>
      <c r="BA1122" s="173"/>
      <c r="BB1122" s="173"/>
      <c r="BC1122" s="173"/>
      <c r="BD1122" s="174"/>
      <c r="BE1122" s="444"/>
      <c r="BF1122" s="444"/>
      <c r="BG1122" s="444"/>
      <c r="BH1122" s="444"/>
      <c r="BI1122" s="444"/>
      <c r="BJ1122" s="444"/>
      <c r="BK1122" s="444"/>
    </row>
    <row r="1123" spans="1:63" ht="15.75" customHeight="1" x14ac:dyDescent="0.3">
      <c r="A1123" s="444"/>
      <c r="B1123" s="444"/>
      <c r="C1123" s="444"/>
      <c r="D1123" s="444"/>
      <c r="E1123" s="444"/>
      <c r="F1123" s="444"/>
      <c r="G1123" s="444"/>
      <c r="H1123" s="444"/>
      <c r="I1123" s="444"/>
      <c r="J1123" s="444"/>
      <c r="K1123" s="444"/>
      <c r="L1123" s="444"/>
      <c r="M1123" s="444"/>
      <c r="N1123" s="444"/>
      <c r="O1123" s="444"/>
      <c r="P1123" s="444"/>
      <c r="Q1123" s="444"/>
      <c r="R1123" s="444"/>
      <c r="S1123" s="444"/>
      <c r="T1123" s="444"/>
      <c r="U1123" s="444"/>
      <c r="V1123" s="172"/>
      <c r="W1123" s="172"/>
      <c r="X1123" s="172"/>
      <c r="Y1123" s="172"/>
      <c r="Z1123" s="172"/>
      <c r="AA1123" s="173"/>
      <c r="AB1123" s="173"/>
      <c r="AC1123" s="173"/>
      <c r="AD1123" s="173"/>
      <c r="AE1123" s="173"/>
      <c r="AF1123" s="173"/>
      <c r="AG1123" s="173"/>
      <c r="AH1123" s="173"/>
      <c r="AI1123" s="173"/>
      <c r="AJ1123" s="173"/>
      <c r="AK1123" s="173"/>
      <c r="AL1123" s="173"/>
      <c r="AM1123" s="173"/>
      <c r="AN1123" s="173"/>
      <c r="AO1123" s="173"/>
      <c r="AP1123" s="173"/>
      <c r="AQ1123" s="173"/>
      <c r="AR1123" s="173"/>
      <c r="AS1123" s="173"/>
      <c r="AT1123" s="173"/>
      <c r="AU1123" s="173"/>
      <c r="AV1123" s="173"/>
      <c r="AW1123" s="173"/>
      <c r="AX1123" s="173"/>
      <c r="AY1123" s="173"/>
      <c r="AZ1123" s="173"/>
      <c r="BA1123" s="173"/>
      <c r="BB1123" s="173"/>
      <c r="BC1123" s="173"/>
      <c r="BD1123" s="174"/>
      <c r="BE1123" s="444"/>
      <c r="BF1123" s="444"/>
      <c r="BG1123" s="444"/>
      <c r="BH1123" s="444"/>
      <c r="BI1123" s="444"/>
      <c r="BJ1123" s="444"/>
      <c r="BK1123" s="444"/>
    </row>
    <row r="1124" spans="1:63" ht="15.75" customHeight="1" x14ac:dyDescent="0.3">
      <c r="A1124" s="444"/>
      <c r="B1124" s="444"/>
      <c r="C1124" s="444"/>
      <c r="D1124" s="444"/>
      <c r="E1124" s="444"/>
      <c r="F1124" s="444"/>
      <c r="G1124" s="444"/>
      <c r="H1124" s="444"/>
      <c r="I1124" s="444"/>
      <c r="J1124" s="444"/>
      <c r="K1124" s="444"/>
      <c r="L1124" s="444"/>
      <c r="M1124" s="444"/>
      <c r="N1124" s="444"/>
      <c r="O1124" s="444"/>
      <c r="P1124" s="444"/>
      <c r="Q1124" s="444"/>
      <c r="R1124" s="444"/>
      <c r="S1124" s="444"/>
      <c r="T1124" s="444"/>
      <c r="U1124" s="444"/>
      <c r="V1124" s="172"/>
      <c r="W1124" s="172"/>
      <c r="X1124" s="172"/>
      <c r="Y1124" s="172"/>
      <c r="Z1124" s="172"/>
      <c r="AA1124" s="173"/>
      <c r="AB1124" s="173"/>
      <c r="AC1124" s="173"/>
      <c r="AD1124" s="173"/>
      <c r="AE1124" s="173"/>
      <c r="AF1124" s="173"/>
      <c r="AG1124" s="173"/>
      <c r="AH1124" s="173"/>
      <c r="AI1124" s="173"/>
      <c r="AJ1124" s="173"/>
      <c r="AK1124" s="173"/>
      <c r="AL1124" s="173"/>
      <c r="AM1124" s="173"/>
      <c r="AN1124" s="173"/>
      <c r="AO1124" s="173"/>
      <c r="AP1124" s="173"/>
      <c r="AQ1124" s="173"/>
      <c r="AR1124" s="173"/>
      <c r="AS1124" s="173"/>
      <c r="AT1124" s="173"/>
      <c r="AU1124" s="173"/>
      <c r="AV1124" s="173"/>
      <c r="AW1124" s="173"/>
      <c r="AX1124" s="173"/>
      <c r="AY1124" s="173"/>
      <c r="AZ1124" s="173"/>
      <c r="BA1124" s="173"/>
      <c r="BB1124" s="173"/>
      <c r="BC1124" s="173"/>
      <c r="BD1124" s="174"/>
      <c r="BE1124" s="444"/>
      <c r="BF1124" s="444"/>
      <c r="BG1124" s="444"/>
      <c r="BH1124" s="444"/>
      <c r="BI1124" s="444"/>
      <c r="BJ1124" s="444"/>
      <c r="BK1124" s="444"/>
    </row>
    <row r="1125" spans="1:63" ht="15.75" customHeight="1" x14ac:dyDescent="0.3">
      <c r="A1125" s="444"/>
      <c r="B1125" s="444"/>
      <c r="C1125" s="444"/>
      <c r="D1125" s="444"/>
      <c r="E1125" s="444"/>
      <c r="F1125" s="444"/>
      <c r="G1125" s="444"/>
      <c r="H1125" s="444"/>
      <c r="I1125" s="444"/>
      <c r="J1125" s="444"/>
      <c r="K1125" s="444"/>
      <c r="L1125" s="444"/>
      <c r="M1125" s="444"/>
      <c r="N1125" s="444"/>
      <c r="O1125" s="444"/>
      <c r="P1125" s="444"/>
      <c r="Q1125" s="444"/>
      <c r="R1125" s="444"/>
      <c r="S1125" s="444"/>
      <c r="T1125" s="444"/>
      <c r="U1125" s="444"/>
      <c r="V1125" s="172"/>
      <c r="W1125" s="172"/>
      <c r="X1125" s="172"/>
      <c r="Y1125" s="172"/>
      <c r="Z1125" s="172"/>
      <c r="AA1125" s="173"/>
      <c r="AB1125" s="173"/>
      <c r="AC1125" s="173"/>
      <c r="AD1125" s="173"/>
      <c r="AE1125" s="173"/>
      <c r="AF1125" s="173"/>
      <c r="AG1125" s="173"/>
      <c r="AH1125" s="173"/>
      <c r="AI1125" s="173"/>
      <c r="AJ1125" s="173"/>
      <c r="AK1125" s="173"/>
      <c r="AL1125" s="173"/>
      <c r="AM1125" s="173"/>
      <c r="AN1125" s="173"/>
      <c r="AO1125" s="173"/>
      <c r="AP1125" s="173"/>
      <c r="AQ1125" s="173"/>
      <c r="AR1125" s="173"/>
      <c r="AS1125" s="173"/>
      <c r="AT1125" s="173"/>
      <c r="AU1125" s="173"/>
      <c r="AV1125" s="173"/>
      <c r="AW1125" s="173"/>
      <c r="AX1125" s="173"/>
      <c r="AY1125" s="173"/>
      <c r="AZ1125" s="173"/>
      <c r="BA1125" s="173"/>
      <c r="BB1125" s="173"/>
      <c r="BC1125" s="173"/>
      <c r="BD1125" s="174"/>
      <c r="BE1125" s="444"/>
      <c r="BF1125" s="444"/>
      <c r="BG1125" s="444"/>
      <c r="BH1125" s="444"/>
      <c r="BI1125" s="444"/>
      <c r="BJ1125" s="444"/>
      <c r="BK1125" s="444"/>
    </row>
    <row r="1126" spans="1:63" ht="15.75" customHeight="1" x14ac:dyDescent="0.3">
      <c r="A1126" s="444"/>
      <c r="B1126" s="444"/>
      <c r="C1126" s="444"/>
      <c r="D1126" s="444"/>
      <c r="E1126" s="444"/>
      <c r="F1126" s="444"/>
      <c r="G1126" s="444"/>
      <c r="H1126" s="444"/>
      <c r="I1126" s="444"/>
      <c r="J1126" s="444"/>
      <c r="K1126" s="444"/>
      <c r="L1126" s="444"/>
      <c r="M1126" s="444"/>
      <c r="N1126" s="444"/>
      <c r="O1126" s="444"/>
      <c r="P1126" s="444"/>
      <c r="Q1126" s="444"/>
      <c r="R1126" s="444"/>
      <c r="S1126" s="444"/>
      <c r="T1126" s="444"/>
      <c r="U1126" s="444"/>
      <c r="V1126" s="172"/>
      <c r="W1126" s="172"/>
      <c r="X1126" s="172"/>
      <c r="Y1126" s="172"/>
      <c r="Z1126" s="172"/>
      <c r="AA1126" s="173"/>
      <c r="AB1126" s="173"/>
      <c r="AC1126" s="173"/>
      <c r="AD1126" s="173"/>
      <c r="AE1126" s="173"/>
      <c r="AF1126" s="173"/>
      <c r="AG1126" s="173"/>
      <c r="AH1126" s="173"/>
      <c r="AI1126" s="173"/>
      <c r="AJ1126" s="173"/>
      <c r="AK1126" s="173"/>
      <c r="AL1126" s="173"/>
      <c r="AM1126" s="173"/>
      <c r="AN1126" s="173"/>
      <c r="AO1126" s="173"/>
      <c r="AP1126" s="173"/>
      <c r="AQ1126" s="173"/>
      <c r="AR1126" s="173"/>
      <c r="AS1126" s="173"/>
      <c r="AT1126" s="173"/>
      <c r="AU1126" s="173"/>
      <c r="AV1126" s="173"/>
      <c r="AW1126" s="173"/>
      <c r="AX1126" s="173"/>
      <c r="AY1126" s="173"/>
      <c r="AZ1126" s="173"/>
      <c r="BA1126" s="173"/>
      <c r="BB1126" s="173"/>
      <c r="BC1126" s="173"/>
      <c r="BD1126" s="174"/>
      <c r="BE1126" s="444"/>
      <c r="BF1126" s="444"/>
      <c r="BG1126" s="444"/>
      <c r="BH1126" s="444"/>
      <c r="BI1126" s="444"/>
      <c r="BJ1126" s="444"/>
      <c r="BK1126" s="444"/>
    </row>
    <row r="1127" spans="1:63" ht="15.75" customHeight="1" x14ac:dyDescent="0.3">
      <c r="A1127" s="444"/>
      <c r="B1127" s="444"/>
      <c r="C1127" s="444"/>
      <c r="D1127" s="444"/>
      <c r="E1127" s="444"/>
      <c r="F1127" s="444"/>
      <c r="G1127" s="444"/>
      <c r="H1127" s="444"/>
      <c r="I1127" s="444"/>
      <c r="J1127" s="444"/>
      <c r="K1127" s="444"/>
      <c r="L1127" s="444"/>
      <c r="M1127" s="444"/>
      <c r="N1127" s="444"/>
      <c r="O1127" s="444"/>
      <c r="P1127" s="444"/>
      <c r="Q1127" s="444"/>
      <c r="R1127" s="444"/>
      <c r="S1127" s="444"/>
      <c r="T1127" s="444"/>
      <c r="U1127" s="444"/>
      <c r="V1127" s="172"/>
      <c r="W1127" s="172"/>
      <c r="X1127" s="172"/>
      <c r="Y1127" s="172"/>
      <c r="Z1127" s="172"/>
      <c r="AA1127" s="173"/>
      <c r="AB1127" s="173"/>
      <c r="AC1127" s="173"/>
      <c r="AD1127" s="173"/>
      <c r="AE1127" s="173"/>
      <c r="AF1127" s="173"/>
      <c r="AG1127" s="173"/>
      <c r="AH1127" s="173"/>
      <c r="AI1127" s="173"/>
      <c r="AJ1127" s="173"/>
      <c r="AK1127" s="173"/>
      <c r="AL1127" s="173"/>
      <c r="AM1127" s="173"/>
      <c r="AN1127" s="173"/>
      <c r="AO1127" s="173"/>
      <c r="AP1127" s="173"/>
      <c r="AQ1127" s="173"/>
      <c r="AR1127" s="173"/>
      <c r="AS1127" s="173"/>
      <c r="AT1127" s="173"/>
      <c r="AU1127" s="173"/>
      <c r="AV1127" s="173"/>
      <c r="AW1127" s="173"/>
      <c r="AX1127" s="173"/>
      <c r="AY1127" s="173"/>
      <c r="AZ1127" s="173"/>
      <c r="BA1127" s="173"/>
      <c r="BB1127" s="173"/>
      <c r="BC1127" s="173"/>
      <c r="BD1127" s="174"/>
      <c r="BE1127" s="444"/>
      <c r="BF1127" s="444"/>
      <c r="BG1127" s="444"/>
      <c r="BH1127" s="444"/>
      <c r="BI1127" s="444"/>
      <c r="BJ1127" s="444"/>
      <c r="BK1127" s="444"/>
    </row>
    <row r="1128" spans="1:63" ht="15.75" customHeight="1" x14ac:dyDescent="0.3">
      <c r="A1128" s="444"/>
      <c r="B1128" s="444" t="s">
        <v>58</v>
      </c>
      <c r="C1128" s="444"/>
      <c r="D1128" s="444"/>
      <c r="E1128" s="444"/>
      <c r="F1128" s="444"/>
      <c r="G1128" s="444"/>
      <c r="H1128" s="444"/>
      <c r="I1128" s="444"/>
      <c r="J1128" s="444"/>
      <c r="K1128" s="444"/>
      <c r="L1128" s="444"/>
      <c r="M1128" s="444"/>
      <c r="N1128" s="444"/>
      <c r="O1128" s="444"/>
      <c r="P1128" s="444"/>
      <c r="Q1128" s="444"/>
      <c r="R1128" s="444"/>
      <c r="S1128" s="444"/>
      <c r="T1128" s="444"/>
      <c r="U1128" s="444"/>
      <c r="V1128" s="172"/>
      <c r="W1128" s="172"/>
      <c r="X1128" s="172"/>
      <c r="Y1128" s="172"/>
      <c r="Z1128" s="172"/>
      <c r="AA1128" s="173"/>
      <c r="AB1128" s="173"/>
      <c r="AC1128" s="173"/>
      <c r="AD1128" s="173"/>
      <c r="AE1128" s="173"/>
      <c r="AF1128" s="173"/>
      <c r="AG1128" s="173"/>
      <c r="AH1128" s="173"/>
      <c r="AI1128" s="173"/>
      <c r="AJ1128" s="173"/>
      <c r="AK1128" s="173"/>
      <c r="AL1128" s="173"/>
      <c r="AM1128" s="173"/>
      <c r="AN1128" s="173"/>
      <c r="AO1128" s="173"/>
      <c r="AP1128" s="173"/>
      <c r="AQ1128" s="173"/>
      <c r="AR1128" s="173"/>
      <c r="AS1128" s="173"/>
      <c r="AT1128" s="173"/>
      <c r="AU1128" s="173"/>
      <c r="AV1128" s="173"/>
      <c r="AW1128" s="173"/>
      <c r="AX1128" s="173"/>
      <c r="AY1128" s="173"/>
      <c r="AZ1128" s="173"/>
      <c r="BA1128" s="173"/>
      <c r="BB1128" s="173"/>
      <c r="BC1128" s="173"/>
      <c r="BD1128" s="174"/>
      <c r="BE1128" s="444"/>
      <c r="BF1128" s="444"/>
      <c r="BG1128" s="444"/>
      <c r="BH1128" s="444"/>
      <c r="BI1128" s="444"/>
      <c r="BJ1128" s="444"/>
      <c r="BK1128" s="444"/>
    </row>
    <row r="1129" spans="1:63" ht="15.75" customHeight="1" x14ac:dyDescent="0.3">
      <c r="A1129" s="444"/>
      <c r="B1129" s="444" t="s">
        <v>222</v>
      </c>
      <c r="C1129" s="444"/>
      <c r="D1129" s="444"/>
      <c r="E1129" s="444"/>
      <c r="F1129" s="444"/>
      <c r="G1129" s="444"/>
      <c r="H1129" s="444"/>
      <c r="I1129" s="444"/>
      <c r="J1129" s="444"/>
      <c r="K1129" s="444"/>
      <c r="L1129" s="444"/>
      <c r="M1129" s="444"/>
      <c r="N1129" s="444"/>
      <c r="O1129" s="444"/>
      <c r="P1129" s="444"/>
      <c r="Q1129" s="444"/>
      <c r="R1129" s="444"/>
      <c r="S1129" s="444"/>
      <c r="T1129" s="444"/>
      <c r="U1129" s="444"/>
      <c r="V1129" s="172"/>
      <c r="W1129" s="172"/>
      <c r="X1129" s="172"/>
      <c r="Y1129" s="172"/>
      <c r="Z1129" s="172"/>
      <c r="AA1129" s="173"/>
      <c r="AB1129" s="173"/>
      <c r="AC1129" s="173"/>
      <c r="AD1129" s="173"/>
      <c r="AE1129" s="173"/>
      <c r="AF1129" s="173"/>
      <c r="AG1129" s="173"/>
      <c r="AH1129" s="173"/>
      <c r="AI1129" s="173"/>
      <c r="AJ1129" s="173"/>
      <c r="AK1129" s="173"/>
      <c r="AL1129" s="173"/>
      <c r="AM1129" s="173"/>
      <c r="AN1129" s="173"/>
      <c r="AO1129" s="173"/>
      <c r="AP1129" s="173"/>
      <c r="AQ1129" s="173"/>
      <c r="AR1129" s="173"/>
      <c r="AS1129" s="173"/>
      <c r="AT1129" s="173"/>
      <c r="AU1129" s="173"/>
      <c r="AV1129" s="173"/>
      <c r="AW1129" s="173"/>
      <c r="AX1129" s="173"/>
      <c r="AY1129" s="173"/>
      <c r="AZ1129" s="173"/>
      <c r="BA1129" s="173"/>
      <c r="BB1129" s="173"/>
      <c r="BC1129" s="173"/>
      <c r="BD1129" s="174"/>
      <c r="BE1129" s="444"/>
      <c r="BF1129" s="444"/>
      <c r="BG1129" s="444"/>
      <c r="BH1129" s="444"/>
      <c r="BI1129" s="444"/>
      <c r="BJ1129" s="444"/>
      <c r="BK1129" s="444"/>
    </row>
    <row r="1130" spans="1:63" ht="15.75" customHeight="1" x14ac:dyDescent="0.3">
      <c r="A1130" s="444"/>
      <c r="B1130" s="444" t="s">
        <v>116</v>
      </c>
      <c r="C1130" s="444"/>
      <c r="D1130" s="444"/>
      <c r="E1130" s="444"/>
      <c r="F1130" s="444"/>
      <c r="G1130" s="444"/>
      <c r="H1130" s="444"/>
      <c r="I1130" s="444"/>
      <c r="J1130" s="444"/>
      <c r="K1130" s="444"/>
      <c r="L1130" s="444"/>
      <c r="M1130" s="444"/>
      <c r="N1130" s="444"/>
      <c r="O1130" s="444"/>
      <c r="P1130" s="444"/>
      <c r="Q1130" s="444"/>
      <c r="R1130" s="444"/>
      <c r="S1130" s="444"/>
      <c r="T1130" s="444"/>
      <c r="U1130" s="444"/>
      <c r="V1130" s="172"/>
      <c r="W1130" s="172"/>
      <c r="X1130" s="172"/>
      <c r="Y1130" s="172"/>
      <c r="Z1130" s="172"/>
      <c r="AA1130" s="173"/>
      <c r="AB1130" s="173"/>
      <c r="AC1130" s="173"/>
      <c r="AD1130" s="173"/>
      <c r="AE1130" s="173"/>
      <c r="AF1130" s="173"/>
      <c r="AG1130" s="173"/>
      <c r="AH1130" s="173"/>
      <c r="AI1130" s="173"/>
      <c r="AJ1130" s="173"/>
      <c r="AK1130" s="173"/>
      <c r="AL1130" s="173"/>
      <c r="AM1130" s="173"/>
      <c r="AN1130" s="173"/>
      <c r="AO1130" s="173"/>
      <c r="AP1130" s="173"/>
      <c r="AQ1130" s="173"/>
      <c r="AR1130" s="173"/>
      <c r="AS1130" s="173"/>
      <c r="AT1130" s="173"/>
      <c r="AU1130" s="173"/>
      <c r="AV1130" s="173"/>
      <c r="AW1130" s="173"/>
      <c r="AX1130" s="173"/>
      <c r="AY1130" s="173"/>
      <c r="AZ1130" s="173"/>
      <c r="BA1130" s="173"/>
      <c r="BB1130" s="173"/>
      <c r="BC1130" s="173"/>
      <c r="BD1130" s="174"/>
      <c r="BE1130" s="444"/>
      <c r="BF1130" s="444"/>
      <c r="BG1130" s="444"/>
      <c r="BH1130" s="444"/>
      <c r="BI1130" s="444"/>
      <c r="BJ1130" s="444"/>
      <c r="BK1130" s="444"/>
    </row>
    <row r="1131" spans="1:63" ht="15.75" customHeight="1" x14ac:dyDescent="0.3">
      <c r="A1131" s="444"/>
      <c r="B1131" s="444"/>
      <c r="C1131" s="444"/>
      <c r="D1131" s="444"/>
      <c r="E1131" s="444"/>
      <c r="F1131" s="444"/>
      <c r="G1131" s="444"/>
      <c r="H1131" s="444"/>
      <c r="I1131" s="444"/>
      <c r="J1131" s="444"/>
      <c r="K1131" s="444"/>
      <c r="L1131" s="444"/>
      <c r="M1131" s="444"/>
      <c r="N1131" s="444"/>
      <c r="O1131" s="444"/>
      <c r="P1131" s="444"/>
      <c r="Q1131" s="444"/>
      <c r="R1131" s="444"/>
      <c r="S1131" s="444"/>
      <c r="T1131" s="444"/>
      <c r="U1131" s="444"/>
      <c r="V1131" s="172"/>
      <c r="W1131" s="172"/>
      <c r="X1131" s="172"/>
      <c r="Y1131" s="172"/>
      <c r="Z1131" s="172"/>
      <c r="AA1131" s="173"/>
      <c r="AB1131" s="173"/>
      <c r="AC1131" s="173"/>
      <c r="AD1131" s="173"/>
      <c r="AE1131" s="173"/>
      <c r="AF1131" s="173"/>
      <c r="AG1131" s="173"/>
      <c r="AH1131" s="173"/>
      <c r="AI1131" s="173"/>
      <c r="AJ1131" s="173"/>
      <c r="AK1131" s="173"/>
      <c r="AL1131" s="173"/>
      <c r="AM1131" s="173"/>
      <c r="AN1131" s="173"/>
      <c r="AO1131" s="173"/>
      <c r="AP1131" s="173"/>
      <c r="AQ1131" s="173"/>
      <c r="AR1131" s="173"/>
      <c r="AS1131" s="173"/>
      <c r="AT1131" s="173"/>
      <c r="AU1131" s="173"/>
      <c r="AV1131" s="173"/>
      <c r="AW1131" s="173"/>
      <c r="AX1131" s="173"/>
      <c r="AY1131" s="173"/>
      <c r="AZ1131" s="173"/>
      <c r="BA1131" s="173"/>
      <c r="BB1131" s="173"/>
      <c r="BC1131" s="173"/>
      <c r="BD1131" s="174"/>
      <c r="BE1131" s="444"/>
      <c r="BF1131" s="444"/>
      <c r="BG1131" s="444"/>
      <c r="BH1131" s="444"/>
      <c r="BI1131" s="444"/>
      <c r="BJ1131" s="444"/>
      <c r="BK1131" s="444"/>
    </row>
    <row r="1132" spans="1:63" ht="15.75" customHeight="1" x14ac:dyDescent="0.3">
      <c r="A1132" s="444"/>
      <c r="B1132" s="444"/>
      <c r="C1132" s="444"/>
      <c r="D1132" s="444"/>
      <c r="E1132" s="444"/>
      <c r="F1132" s="444"/>
      <c r="G1132" s="444"/>
      <c r="H1132" s="444"/>
      <c r="I1132" s="444"/>
      <c r="J1132" s="444"/>
      <c r="K1132" s="444"/>
      <c r="L1132" s="444"/>
      <c r="M1132" s="444"/>
      <c r="N1132" s="444"/>
      <c r="O1132" s="444"/>
      <c r="P1132" s="444"/>
      <c r="Q1132" s="444"/>
      <c r="R1132" s="444"/>
      <c r="S1132" s="444"/>
      <c r="T1132" s="444"/>
      <c r="U1132" s="444"/>
      <c r="V1132" s="172"/>
      <c r="W1132" s="172"/>
      <c r="X1132" s="172"/>
      <c r="Y1132" s="172"/>
      <c r="Z1132" s="172"/>
      <c r="AA1132" s="173"/>
      <c r="AB1132" s="173"/>
      <c r="AC1132" s="173"/>
      <c r="AD1132" s="173"/>
      <c r="AE1132" s="173"/>
      <c r="AF1132" s="173"/>
      <c r="AG1132" s="173"/>
      <c r="AH1132" s="173"/>
      <c r="AI1132" s="173"/>
      <c r="AJ1132" s="173"/>
      <c r="AK1132" s="173"/>
      <c r="AL1132" s="173"/>
      <c r="AM1132" s="173"/>
      <c r="AN1132" s="173"/>
      <c r="AO1132" s="173"/>
      <c r="AP1132" s="173"/>
      <c r="AQ1132" s="173"/>
      <c r="AR1132" s="173"/>
      <c r="AS1132" s="173"/>
      <c r="AT1132" s="173"/>
      <c r="AU1132" s="173"/>
      <c r="AV1132" s="173"/>
      <c r="AW1132" s="173"/>
      <c r="AX1132" s="173"/>
      <c r="AY1132" s="173"/>
      <c r="AZ1132" s="173"/>
      <c r="BA1132" s="173"/>
      <c r="BB1132" s="173"/>
      <c r="BC1132" s="173"/>
      <c r="BD1132" s="174"/>
      <c r="BE1132" s="444"/>
      <c r="BF1132" s="444"/>
      <c r="BG1132" s="444"/>
      <c r="BH1132" s="444"/>
      <c r="BI1132" s="444"/>
      <c r="BJ1132" s="444"/>
      <c r="BK1132" s="444"/>
    </row>
    <row r="1133" spans="1:63" ht="15.75" customHeight="1" x14ac:dyDescent="0.3">
      <c r="A1133" s="444"/>
      <c r="B1133" s="444"/>
      <c r="C1133" s="444"/>
      <c r="D1133" s="444"/>
      <c r="E1133" s="444"/>
      <c r="F1133" s="444"/>
      <c r="G1133" s="444"/>
      <c r="H1133" s="444"/>
      <c r="I1133" s="444"/>
      <c r="J1133" s="444"/>
      <c r="K1133" s="444"/>
      <c r="L1133" s="444"/>
      <c r="M1133" s="444"/>
      <c r="N1133" s="444"/>
      <c r="O1133" s="444"/>
      <c r="P1133" s="444"/>
      <c r="Q1133" s="444"/>
      <c r="R1133" s="444"/>
      <c r="S1133" s="444"/>
      <c r="T1133" s="444"/>
      <c r="U1133" s="444"/>
      <c r="V1133" s="172"/>
      <c r="W1133" s="172"/>
      <c r="X1133" s="172"/>
      <c r="Y1133" s="172"/>
      <c r="Z1133" s="172"/>
      <c r="AA1133" s="173"/>
      <c r="AB1133" s="173"/>
      <c r="AC1133" s="173"/>
      <c r="AD1133" s="173"/>
      <c r="AE1133" s="173"/>
      <c r="AF1133" s="173"/>
      <c r="AG1133" s="173"/>
      <c r="AH1133" s="173"/>
      <c r="AI1133" s="173"/>
      <c r="AJ1133" s="173"/>
      <c r="AK1133" s="173"/>
      <c r="AL1133" s="173"/>
      <c r="AM1133" s="173"/>
      <c r="AN1133" s="173"/>
      <c r="AO1133" s="173"/>
      <c r="AP1133" s="173"/>
      <c r="AQ1133" s="173"/>
      <c r="AR1133" s="173"/>
      <c r="AS1133" s="173"/>
      <c r="AT1133" s="173"/>
      <c r="AU1133" s="173"/>
      <c r="AV1133" s="173"/>
      <c r="AW1133" s="173"/>
      <c r="AX1133" s="173"/>
      <c r="AY1133" s="173"/>
      <c r="AZ1133" s="173"/>
      <c r="BA1133" s="173"/>
      <c r="BB1133" s="173"/>
      <c r="BC1133" s="173"/>
      <c r="BD1133" s="174"/>
      <c r="BE1133" s="444"/>
      <c r="BF1133" s="444"/>
      <c r="BG1133" s="444"/>
      <c r="BH1133" s="444"/>
      <c r="BI1133" s="444"/>
      <c r="BJ1133" s="444"/>
      <c r="BK1133" s="444"/>
    </row>
    <row r="1134" spans="1:63" ht="15.75" customHeight="1" x14ac:dyDescent="0.3">
      <c r="A1134" s="444"/>
      <c r="B1134" s="444"/>
      <c r="C1134" s="444"/>
      <c r="D1134" s="444"/>
      <c r="E1134" s="444"/>
      <c r="F1134" s="444"/>
      <c r="G1134" s="444"/>
      <c r="H1134" s="444"/>
      <c r="I1134" s="444"/>
      <c r="J1134" s="444"/>
      <c r="K1134" s="444"/>
      <c r="L1134" s="444"/>
      <c r="M1134" s="444"/>
      <c r="N1134" s="444"/>
      <c r="O1134" s="444"/>
      <c r="P1134" s="444"/>
      <c r="Q1134" s="444"/>
      <c r="R1134" s="444"/>
      <c r="S1134" s="444"/>
      <c r="T1134" s="444"/>
      <c r="U1134" s="444"/>
      <c r="V1134" s="172"/>
      <c r="W1134" s="172"/>
      <c r="X1134" s="172"/>
      <c r="Y1134" s="172"/>
      <c r="Z1134" s="172"/>
      <c r="AA1134" s="173"/>
      <c r="AB1134" s="173"/>
      <c r="AC1134" s="173"/>
      <c r="AD1134" s="173"/>
      <c r="AE1134" s="173"/>
      <c r="AF1134" s="173"/>
      <c r="AG1134" s="173"/>
      <c r="AH1134" s="173"/>
      <c r="AI1134" s="173"/>
      <c r="AJ1134" s="173"/>
      <c r="AK1134" s="173"/>
      <c r="AL1134" s="173"/>
      <c r="AM1134" s="173"/>
      <c r="AN1134" s="173"/>
      <c r="AO1134" s="173"/>
      <c r="AP1134" s="173"/>
      <c r="AQ1134" s="173"/>
      <c r="AR1134" s="173"/>
      <c r="AS1134" s="173"/>
      <c r="AT1134" s="173"/>
      <c r="AU1134" s="173"/>
      <c r="AV1134" s="173"/>
      <c r="AW1134" s="173"/>
      <c r="AX1134" s="173"/>
      <c r="AY1134" s="173"/>
      <c r="AZ1134" s="173"/>
      <c r="BA1134" s="173"/>
      <c r="BB1134" s="173"/>
      <c r="BC1134" s="173"/>
      <c r="BD1134" s="174"/>
      <c r="BE1134" s="444"/>
      <c r="BF1134" s="444"/>
      <c r="BG1134" s="444"/>
      <c r="BH1134" s="444"/>
      <c r="BI1134" s="444"/>
      <c r="BJ1134" s="444"/>
      <c r="BK1134" s="444"/>
    </row>
    <row r="1135" spans="1:63" ht="15.75" customHeight="1" x14ac:dyDescent="0.3">
      <c r="A1135" s="444"/>
      <c r="B1135" s="444"/>
      <c r="C1135" s="444"/>
      <c r="D1135" s="444"/>
      <c r="E1135" s="444"/>
      <c r="F1135" s="444"/>
      <c r="G1135" s="444"/>
      <c r="H1135" s="444"/>
      <c r="I1135" s="444"/>
      <c r="J1135" s="444"/>
      <c r="K1135" s="444"/>
      <c r="L1135" s="444"/>
      <c r="M1135" s="444"/>
      <c r="N1135" s="444"/>
      <c r="O1135" s="444"/>
      <c r="P1135" s="444"/>
      <c r="Q1135" s="444"/>
      <c r="R1135" s="444"/>
      <c r="S1135" s="444"/>
      <c r="T1135" s="444"/>
      <c r="U1135" s="444"/>
      <c r="V1135" s="172"/>
      <c r="W1135" s="172"/>
      <c r="X1135" s="172"/>
      <c r="Y1135" s="172"/>
      <c r="Z1135" s="172"/>
      <c r="AA1135" s="173"/>
      <c r="AB1135" s="173"/>
      <c r="AC1135" s="173"/>
      <c r="AD1135" s="173"/>
      <c r="AE1135" s="173"/>
      <c r="AF1135" s="173"/>
      <c r="AG1135" s="173"/>
      <c r="AH1135" s="173"/>
      <c r="AI1135" s="173"/>
      <c r="AJ1135" s="173"/>
      <c r="AK1135" s="173"/>
      <c r="AL1135" s="173"/>
      <c r="AM1135" s="173"/>
      <c r="AN1135" s="173"/>
      <c r="AO1135" s="173"/>
      <c r="AP1135" s="173"/>
      <c r="AQ1135" s="173"/>
      <c r="AR1135" s="173"/>
      <c r="AS1135" s="173"/>
      <c r="AT1135" s="173"/>
      <c r="AU1135" s="173"/>
      <c r="AV1135" s="173"/>
      <c r="AW1135" s="173"/>
      <c r="AX1135" s="173"/>
      <c r="AY1135" s="173"/>
      <c r="AZ1135" s="173"/>
      <c r="BA1135" s="173"/>
      <c r="BB1135" s="173"/>
      <c r="BC1135" s="173"/>
      <c r="BD1135" s="174"/>
      <c r="BE1135" s="444"/>
      <c r="BF1135" s="444"/>
      <c r="BG1135" s="444"/>
      <c r="BH1135" s="444"/>
      <c r="BI1135" s="444"/>
      <c r="BJ1135" s="444"/>
      <c r="BK1135" s="444"/>
    </row>
    <row r="1136" spans="1:63" ht="15.75" customHeight="1" x14ac:dyDescent="0.25">
      <c r="A1136" s="172"/>
      <c r="B1136" s="172"/>
      <c r="C1136" s="172"/>
      <c r="D1136" s="172"/>
      <c r="E1136" s="172"/>
      <c r="F1136" s="172"/>
      <c r="G1136" s="172"/>
      <c r="H1136" s="172"/>
      <c r="I1136" s="172"/>
      <c r="J1136" s="172"/>
      <c r="K1136" s="172"/>
      <c r="L1136" s="172"/>
      <c r="M1136" s="172"/>
      <c r="N1136" s="172"/>
      <c r="O1136" s="172"/>
      <c r="P1136" s="172"/>
      <c r="Q1136" s="172"/>
      <c r="R1136" s="172"/>
      <c r="S1136" s="172"/>
      <c r="T1136" s="172"/>
      <c r="U1136" s="172"/>
      <c r="V1136" s="172"/>
      <c r="W1136" s="172"/>
      <c r="X1136" s="172"/>
      <c r="Y1136" s="172"/>
      <c r="Z1136" s="172"/>
      <c r="AA1136" s="173"/>
      <c r="AB1136" s="173"/>
      <c r="AC1136" s="173"/>
      <c r="AD1136" s="173"/>
      <c r="AE1136" s="173"/>
      <c r="AF1136" s="173"/>
      <c r="AG1136" s="173"/>
      <c r="AH1136" s="173"/>
      <c r="AI1136" s="173"/>
      <c r="AJ1136" s="173"/>
      <c r="AK1136" s="173"/>
      <c r="AL1136" s="173"/>
      <c r="AM1136" s="173"/>
      <c r="AN1136" s="173"/>
      <c r="AO1136" s="173"/>
      <c r="AP1136" s="173"/>
      <c r="AQ1136" s="173"/>
      <c r="AR1136" s="173"/>
      <c r="AS1136" s="173"/>
      <c r="AT1136" s="173"/>
      <c r="AU1136" s="173"/>
      <c r="AV1136" s="173"/>
      <c r="AW1136" s="173"/>
      <c r="AX1136" s="173"/>
      <c r="AY1136" s="173"/>
      <c r="AZ1136" s="173"/>
      <c r="BA1136" s="173"/>
      <c r="BB1136" s="173"/>
      <c r="BC1136" s="173"/>
      <c r="BD1136" s="174"/>
      <c r="BE1136" s="172"/>
      <c r="BF1136" s="172"/>
      <c r="BG1136" s="172"/>
      <c r="BH1136" s="172"/>
      <c r="BI1136" s="172"/>
      <c r="BJ1136" s="172"/>
      <c r="BK1136" s="172"/>
    </row>
    <row r="1137" spans="1:63" ht="15.75" customHeight="1" x14ac:dyDescent="0.25">
      <c r="A1137" s="172"/>
      <c r="B1137" s="172"/>
      <c r="C1137" s="172"/>
      <c r="D1137" s="172"/>
      <c r="E1137" s="172"/>
      <c r="F1137" s="172"/>
      <c r="G1137" s="172"/>
      <c r="H1137" s="172"/>
      <c r="I1137" s="172"/>
      <c r="J1137" s="172"/>
      <c r="K1137" s="172"/>
      <c r="L1137" s="172"/>
      <c r="M1137" s="172"/>
      <c r="N1137" s="172"/>
      <c r="O1137" s="172"/>
      <c r="P1137" s="172"/>
      <c r="Q1137" s="172"/>
      <c r="R1137" s="172"/>
      <c r="S1137" s="172"/>
      <c r="T1137" s="172"/>
      <c r="U1137" s="172"/>
      <c r="V1137" s="172"/>
      <c r="W1137" s="172"/>
      <c r="X1137" s="172"/>
      <c r="Y1137" s="172"/>
      <c r="Z1137" s="172"/>
      <c r="AA1137" s="173"/>
      <c r="AB1137" s="173"/>
      <c r="AC1137" s="173"/>
      <c r="AD1137" s="173"/>
      <c r="AE1137" s="173"/>
      <c r="AF1137" s="173"/>
      <c r="AG1137" s="173"/>
      <c r="AH1137" s="173"/>
      <c r="AI1137" s="173"/>
      <c r="AJ1137" s="173"/>
      <c r="AK1137" s="173"/>
      <c r="AL1137" s="173"/>
      <c r="AM1137" s="173"/>
      <c r="AN1137" s="173"/>
      <c r="AO1137" s="173"/>
      <c r="AP1137" s="173"/>
      <c r="AQ1137" s="173"/>
      <c r="AR1137" s="173"/>
      <c r="AS1137" s="173"/>
      <c r="AT1137" s="173"/>
      <c r="AU1137" s="173"/>
      <c r="AV1137" s="173"/>
      <c r="AW1137" s="173"/>
      <c r="AX1137" s="173"/>
      <c r="AY1137" s="173"/>
      <c r="AZ1137" s="173"/>
      <c r="BA1137" s="173"/>
      <c r="BB1137" s="173"/>
      <c r="BC1137" s="173"/>
      <c r="BD1137" s="174"/>
      <c r="BE1137" s="172"/>
      <c r="BF1137" s="172"/>
      <c r="BG1137" s="172"/>
      <c r="BH1137" s="172"/>
      <c r="BI1137" s="172"/>
      <c r="BJ1137" s="172"/>
      <c r="BK1137" s="172"/>
    </row>
    <row r="1138" spans="1:63" ht="15.75" customHeight="1" x14ac:dyDescent="0.25">
      <c r="A1138" s="174"/>
      <c r="B1138" s="174"/>
      <c r="C1138" s="174"/>
      <c r="D1138" s="174"/>
      <c r="E1138" s="174"/>
      <c r="F1138" s="174"/>
      <c r="G1138" s="174"/>
      <c r="H1138" s="174"/>
      <c r="I1138" s="174"/>
      <c r="J1138" s="174"/>
      <c r="K1138" s="174"/>
      <c r="L1138" s="174"/>
      <c r="M1138" s="174"/>
      <c r="N1138" s="174"/>
      <c r="O1138" s="174"/>
      <c r="P1138" s="174"/>
      <c r="Q1138" s="174"/>
      <c r="R1138" s="174"/>
      <c r="S1138" s="174"/>
      <c r="T1138" s="174"/>
      <c r="U1138" s="174"/>
      <c r="V1138" s="174"/>
      <c r="W1138" s="172"/>
      <c r="X1138" s="172"/>
      <c r="Y1138" s="172"/>
      <c r="Z1138" s="172"/>
      <c r="AA1138" s="173"/>
      <c r="AB1138" s="173"/>
      <c r="AC1138" s="173"/>
      <c r="AD1138" s="173"/>
      <c r="AE1138" s="173"/>
      <c r="AF1138" s="173"/>
      <c r="AG1138" s="173"/>
      <c r="AH1138" s="173"/>
      <c r="AI1138" s="173"/>
      <c r="AJ1138" s="173"/>
      <c r="AK1138" s="173"/>
      <c r="AL1138" s="173"/>
      <c r="AM1138" s="173"/>
      <c r="AN1138" s="173"/>
      <c r="AO1138" s="173"/>
      <c r="AP1138" s="173"/>
      <c r="AQ1138" s="173"/>
      <c r="AR1138" s="173"/>
      <c r="AS1138" s="173"/>
      <c r="AT1138" s="173"/>
      <c r="AU1138" s="173"/>
      <c r="AV1138" s="173"/>
      <c r="AW1138" s="173"/>
      <c r="AX1138" s="173"/>
      <c r="AY1138" s="173"/>
      <c r="AZ1138" s="173"/>
      <c r="BA1138" s="173"/>
      <c r="BB1138" s="173"/>
      <c r="BC1138" s="173"/>
      <c r="BD1138" s="174"/>
      <c r="BE1138" s="174"/>
      <c r="BF1138" s="174"/>
      <c r="BG1138" s="174"/>
      <c r="BH1138" s="174"/>
      <c r="BI1138" s="174"/>
      <c r="BJ1138" s="174"/>
      <c r="BK1138" s="174"/>
    </row>
    <row r="1139" spans="1:63" ht="15.75" customHeight="1" x14ac:dyDescent="0.25">
      <c r="A1139" s="174"/>
      <c r="B1139" s="174"/>
      <c r="C1139" s="174"/>
      <c r="D1139" s="174"/>
      <c r="E1139" s="174"/>
      <c r="F1139" s="174"/>
      <c r="G1139" s="174"/>
      <c r="H1139" s="174"/>
      <c r="I1139" s="174"/>
      <c r="J1139" s="174"/>
      <c r="K1139" s="174"/>
      <c r="L1139" s="174"/>
      <c r="M1139" s="174"/>
      <c r="N1139" s="174"/>
      <c r="O1139" s="174"/>
      <c r="P1139" s="174"/>
      <c r="Q1139" s="174"/>
      <c r="R1139" s="174"/>
      <c r="S1139" s="174"/>
      <c r="T1139" s="174"/>
      <c r="U1139" s="174"/>
      <c r="V1139" s="174"/>
      <c r="W1139" s="172"/>
      <c r="X1139" s="172"/>
      <c r="Y1139" s="172"/>
      <c r="Z1139" s="172"/>
      <c r="AA1139" s="173"/>
      <c r="AB1139" s="173"/>
      <c r="AC1139" s="173"/>
      <c r="AD1139" s="173"/>
      <c r="AE1139" s="173"/>
      <c r="AF1139" s="173"/>
      <c r="AG1139" s="173"/>
      <c r="AH1139" s="173"/>
      <c r="AI1139" s="173"/>
      <c r="AJ1139" s="173"/>
      <c r="AK1139" s="173"/>
      <c r="AL1139" s="173"/>
      <c r="AM1139" s="173"/>
      <c r="AN1139" s="173"/>
      <c r="AO1139" s="173"/>
      <c r="AP1139" s="173"/>
      <c r="AQ1139" s="173"/>
      <c r="AR1139" s="173"/>
      <c r="AS1139" s="173"/>
      <c r="AT1139" s="173"/>
      <c r="AU1139" s="173"/>
      <c r="AV1139" s="173"/>
      <c r="AW1139" s="173"/>
      <c r="AX1139" s="173"/>
      <c r="AY1139" s="173"/>
      <c r="AZ1139" s="173"/>
      <c r="BA1139" s="173"/>
      <c r="BB1139" s="173"/>
      <c r="BC1139" s="173"/>
      <c r="BD1139" s="174"/>
      <c r="BE1139" s="174"/>
      <c r="BF1139" s="174"/>
      <c r="BG1139" s="174"/>
      <c r="BH1139" s="174"/>
      <c r="BI1139" s="174"/>
      <c r="BJ1139" s="174"/>
      <c r="BK1139" s="174"/>
    </row>
    <row r="1140" spans="1:63" ht="15.6" customHeight="1" x14ac:dyDescent="0.3">
      <c r="A1140" s="174"/>
      <c r="B1140" s="174"/>
      <c r="C1140" s="174"/>
      <c r="D1140" s="174"/>
      <c r="E1140" s="174"/>
      <c r="F1140" s="444"/>
      <c r="G1140" s="444" t="s">
        <v>400</v>
      </c>
      <c r="H1140" s="444"/>
      <c r="I1140" s="444"/>
      <c r="J1140" s="444"/>
      <c r="K1140" s="444"/>
      <c r="L1140" s="444"/>
      <c r="M1140" s="444"/>
      <c r="N1140" s="444"/>
      <c r="O1140" s="444"/>
      <c r="P1140" s="444"/>
      <c r="Q1140" s="174"/>
      <c r="R1140" s="174"/>
      <c r="S1140" s="174"/>
      <c r="T1140" s="174"/>
      <c r="U1140" s="174"/>
      <c r="V1140" s="174"/>
      <c r="W1140" s="172"/>
      <c r="X1140" s="172"/>
      <c r="Y1140" s="172"/>
      <c r="Z1140" s="172"/>
      <c r="AA1140" s="173"/>
      <c r="AB1140" s="173"/>
      <c r="AC1140" s="173"/>
      <c r="AD1140" s="173"/>
      <c r="AE1140" s="173"/>
      <c r="AF1140" s="173"/>
      <c r="AG1140" s="173"/>
      <c r="AH1140" s="173"/>
      <c r="AI1140" s="173"/>
      <c r="AJ1140" s="173"/>
      <c r="AK1140" s="173"/>
      <c r="AL1140" s="173"/>
      <c r="AM1140" s="173"/>
      <c r="AN1140" s="173"/>
      <c r="AO1140" s="173"/>
      <c r="AP1140" s="173"/>
      <c r="AQ1140" s="173"/>
      <c r="AR1140" s="173"/>
      <c r="AS1140" s="173"/>
      <c r="AT1140" s="173"/>
      <c r="AU1140" s="173"/>
      <c r="AV1140" s="173"/>
      <c r="AW1140" s="173"/>
      <c r="AX1140" s="173"/>
      <c r="AY1140" s="173"/>
      <c r="AZ1140" s="173"/>
      <c r="BA1140" s="173"/>
      <c r="BB1140" s="173"/>
      <c r="BC1140" s="173"/>
      <c r="BD1140" s="174"/>
      <c r="BE1140" s="444"/>
      <c r="BF1140" s="444"/>
      <c r="BG1140" s="444"/>
      <c r="BH1140" s="444"/>
      <c r="BI1140" s="444"/>
      <c r="BJ1140" s="444"/>
      <c r="BK1140" s="444"/>
    </row>
    <row r="1141" spans="1:63" ht="15.75" customHeight="1" x14ac:dyDescent="0.25">
      <c r="A1141" s="174"/>
      <c r="B1141" s="174"/>
      <c r="C1141" s="174"/>
      <c r="D1141" s="174"/>
      <c r="E1141" s="174"/>
      <c r="F1141" s="174"/>
      <c r="G1141" s="174"/>
      <c r="H1141" s="174"/>
      <c r="I1141" s="174"/>
      <c r="J1141" s="174"/>
      <c r="K1141" s="174"/>
      <c r="L1141" s="174"/>
      <c r="M1141" s="174"/>
      <c r="N1141" s="174"/>
      <c r="O1141" s="174"/>
      <c r="P1141" s="174"/>
      <c r="Q1141" s="174"/>
      <c r="R1141" s="174"/>
      <c r="S1141" s="174"/>
      <c r="T1141" s="174"/>
      <c r="U1141" s="174"/>
      <c r="V1141" s="174"/>
      <c r="W1141" s="172"/>
      <c r="X1141" s="172"/>
      <c r="Y1141" s="172"/>
      <c r="Z1141" s="172"/>
      <c r="AA1141" s="173"/>
      <c r="AB1141" s="173"/>
      <c r="AC1141" s="173"/>
      <c r="AD1141" s="173"/>
      <c r="AE1141" s="173"/>
      <c r="AF1141" s="173"/>
      <c r="AG1141" s="173"/>
      <c r="AH1141" s="173"/>
      <c r="AI1141" s="173"/>
      <c r="AJ1141" s="173"/>
      <c r="AK1141" s="173"/>
      <c r="AL1141" s="173"/>
      <c r="AM1141" s="173"/>
      <c r="AN1141" s="173"/>
      <c r="AO1141" s="173"/>
      <c r="AP1141" s="173"/>
      <c r="AQ1141" s="173"/>
      <c r="AR1141" s="173"/>
      <c r="AS1141" s="173"/>
      <c r="AT1141" s="173"/>
      <c r="AU1141" s="173"/>
      <c r="AV1141" s="173"/>
      <c r="AW1141" s="173"/>
      <c r="AX1141" s="173"/>
      <c r="AY1141" s="173"/>
      <c r="AZ1141" s="173"/>
      <c r="BA1141" s="173"/>
      <c r="BB1141" s="173"/>
      <c r="BC1141" s="173"/>
      <c r="BD1141" s="174"/>
      <c r="BE1141" s="174"/>
      <c r="BF1141" s="174"/>
      <c r="BG1141" s="174"/>
      <c r="BH1141" s="174"/>
      <c r="BI1141" s="174"/>
      <c r="BJ1141" s="174"/>
      <c r="BK1141" s="174"/>
    </row>
    <row r="1142" spans="1:63" ht="15.75" customHeight="1" x14ac:dyDescent="0.25">
      <c r="W1142" s="172"/>
      <c r="X1142" s="172"/>
      <c r="Y1142" s="172"/>
      <c r="Z1142" s="172"/>
      <c r="AA1142" s="173"/>
      <c r="AB1142" s="173"/>
      <c r="AC1142" s="173"/>
      <c r="AD1142" s="173"/>
      <c r="AE1142" s="173"/>
      <c r="AF1142" s="173"/>
      <c r="AG1142" s="173"/>
      <c r="AH1142" s="173"/>
      <c r="AI1142" s="173"/>
      <c r="AJ1142" s="173"/>
      <c r="AK1142" s="173"/>
      <c r="AL1142" s="173"/>
      <c r="AM1142" s="173"/>
      <c r="AN1142" s="173"/>
      <c r="AO1142" s="173"/>
      <c r="AP1142" s="173"/>
      <c r="AQ1142" s="173"/>
      <c r="AR1142" s="173"/>
      <c r="AS1142" s="173"/>
      <c r="AT1142" s="173"/>
      <c r="AU1142" s="173"/>
      <c r="AV1142" s="173"/>
      <c r="AW1142" s="173"/>
      <c r="AX1142" s="173"/>
      <c r="AY1142" s="173"/>
      <c r="AZ1142" s="173"/>
      <c r="BA1142" s="173"/>
      <c r="BB1142" s="173"/>
      <c r="BC1142" s="173"/>
      <c r="BD1142" s="174"/>
    </row>
    <row r="1143" spans="1:63" ht="15.75" customHeight="1" x14ac:dyDescent="0.25">
      <c r="W1143" s="172"/>
      <c r="X1143" s="172"/>
      <c r="Y1143" s="172"/>
      <c r="Z1143" s="172"/>
      <c r="AA1143" s="173"/>
      <c r="AB1143" s="173"/>
      <c r="AC1143" s="173"/>
      <c r="AD1143" s="173"/>
      <c r="AE1143" s="173"/>
      <c r="AF1143" s="173"/>
      <c r="AG1143" s="173"/>
      <c r="AH1143" s="173"/>
      <c r="AI1143" s="173"/>
      <c r="AJ1143" s="173"/>
      <c r="AK1143" s="173"/>
      <c r="AL1143" s="173"/>
      <c r="AM1143" s="173"/>
      <c r="AN1143" s="173"/>
      <c r="AO1143" s="173"/>
      <c r="AP1143" s="173"/>
      <c r="AQ1143" s="173"/>
      <c r="AR1143" s="173"/>
      <c r="AS1143" s="173"/>
      <c r="AT1143" s="173"/>
      <c r="AU1143" s="173"/>
      <c r="AV1143" s="173"/>
      <c r="AW1143" s="173"/>
      <c r="AX1143" s="173"/>
      <c r="AY1143" s="173"/>
      <c r="AZ1143" s="173"/>
      <c r="BA1143" s="173"/>
      <c r="BB1143" s="173"/>
      <c r="BC1143" s="173"/>
      <c r="BD1143" s="174"/>
    </row>
    <row r="1144" spans="1:63" ht="15.75" customHeight="1" x14ac:dyDescent="0.25">
      <c r="W1144" s="172"/>
      <c r="X1144" s="172"/>
      <c r="Y1144" s="172"/>
      <c r="Z1144" s="172"/>
      <c r="AA1144" s="173"/>
      <c r="AB1144" s="173"/>
      <c r="AC1144" s="173"/>
      <c r="AD1144" s="173"/>
      <c r="AE1144" s="173"/>
      <c r="AF1144" s="173"/>
      <c r="AG1144" s="173"/>
      <c r="AH1144" s="173"/>
      <c r="AI1144" s="173"/>
      <c r="AJ1144" s="173"/>
      <c r="AK1144" s="173"/>
      <c r="AL1144" s="173"/>
      <c r="AM1144" s="173"/>
      <c r="AN1144" s="173"/>
      <c r="AO1144" s="173"/>
      <c r="AP1144" s="173"/>
      <c r="AQ1144" s="173"/>
      <c r="AR1144" s="173"/>
      <c r="AS1144" s="173"/>
      <c r="AT1144" s="173"/>
      <c r="AU1144" s="173"/>
      <c r="AV1144" s="173"/>
      <c r="AW1144" s="173"/>
      <c r="AX1144" s="173"/>
      <c r="AY1144" s="173"/>
      <c r="AZ1144" s="173"/>
      <c r="BA1144" s="173"/>
      <c r="BB1144" s="173"/>
      <c r="BC1144" s="173"/>
      <c r="BD1144" s="174"/>
    </row>
    <row r="1145" spans="1:63" ht="15.75" customHeight="1" x14ac:dyDescent="0.25">
      <c r="W1145" s="174"/>
      <c r="X1145" s="174"/>
      <c r="Y1145" s="174"/>
      <c r="Z1145" s="173"/>
      <c r="AA1145" s="173"/>
      <c r="AB1145" s="173"/>
      <c r="AC1145" s="173"/>
      <c r="AD1145" s="173"/>
      <c r="AE1145" s="173"/>
      <c r="AF1145" s="173"/>
      <c r="AG1145" s="173"/>
      <c r="AH1145" s="173"/>
      <c r="AI1145" s="173"/>
      <c r="AJ1145" s="173"/>
      <c r="AK1145" s="173"/>
      <c r="AL1145" s="173"/>
      <c r="AM1145" s="173"/>
      <c r="AN1145" s="173"/>
      <c r="AO1145" s="173"/>
      <c r="AP1145" s="173"/>
      <c r="AQ1145" s="173"/>
      <c r="AR1145" s="173"/>
      <c r="AS1145" s="173"/>
      <c r="AT1145" s="173"/>
      <c r="AU1145" s="173"/>
      <c r="AV1145" s="173"/>
      <c r="AW1145" s="173"/>
      <c r="AX1145" s="173"/>
      <c r="AY1145" s="173"/>
      <c r="AZ1145" s="173"/>
      <c r="BA1145" s="173"/>
      <c r="BB1145" s="173"/>
      <c r="BC1145" s="173"/>
      <c r="BD1145" s="174"/>
    </row>
    <row r="1146" spans="1:63" ht="15.75" customHeight="1" x14ac:dyDescent="0.25">
      <c r="W1146" s="174"/>
      <c r="X1146" s="174"/>
      <c r="Y1146" s="174"/>
      <c r="Z1146" s="173"/>
      <c r="AA1146" s="173"/>
      <c r="AB1146" s="173"/>
      <c r="AC1146" s="173"/>
      <c r="AD1146" s="173"/>
      <c r="AE1146" s="173"/>
      <c r="AF1146" s="173"/>
      <c r="AG1146" s="173"/>
      <c r="AH1146" s="173"/>
      <c r="AI1146" s="173"/>
      <c r="AJ1146" s="173"/>
      <c r="AK1146" s="173"/>
      <c r="AL1146" s="173"/>
      <c r="AM1146" s="173"/>
      <c r="AN1146" s="173"/>
      <c r="AO1146" s="173"/>
      <c r="AP1146" s="173"/>
      <c r="AQ1146" s="173"/>
      <c r="AR1146" s="173"/>
      <c r="AS1146" s="173"/>
      <c r="AT1146" s="173"/>
      <c r="AU1146" s="173"/>
      <c r="AV1146" s="173"/>
      <c r="AW1146" s="173"/>
      <c r="AX1146" s="173"/>
      <c r="AY1146" s="173"/>
      <c r="AZ1146" s="173"/>
      <c r="BA1146" s="173"/>
      <c r="BB1146" s="173"/>
      <c r="BC1146" s="173"/>
      <c r="BD1146" s="174"/>
    </row>
    <row r="1147" spans="1:63" ht="15.75" customHeight="1" x14ac:dyDescent="0.25">
      <c r="W1147" s="174"/>
      <c r="X1147" s="174"/>
      <c r="Y1147" s="174"/>
      <c r="Z1147" s="173"/>
      <c r="AA1147" s="173"/>
      <c r="AB1147" s="173"/>
      <c r="AC1147" s="173"/>
      <c r="AD1147" s="173"/>
      <c r="AE1147" s="173"/>
      <c r="AF1147" s="173"/>
      <c r="AG1147" s="173"/>
      <c r="AH1147" s="173"/>
      <c r="AI1147" s="173"/>
      <c r="AJ1147" s="173"/>
      <c r="AK1147" s="173"/>
      <c r="AL1147" s="173"/>
      <c r="AM1147" s="173"/>
      <c r="AN1147" s="173"/>
      <c r="AO1147" s="173"/>
      <c r="AP1147" s="173"/>
      <c r="AQ1147" s="173"/>
      <c r="AR1147" s="173"/>
      <c r="AS1147" s="173"/>
      <c r="AT1147" s="173"/>
      <c r="AU1147" s="173"/>
      <c r="AV1147" s="173"/>
      <c r="AW1147" s="173"/>
      <c r="AX1147" s="173"/>
      <c r="AY1147" s="173"/>
      <c r="AZ1147" s="173"/>
      <c r="BA1147" s="173"/>
      <c r="BB1147" s="173"/>
      <c r="BC1147" s="173"/>
      <c r="BD1147" s="174"/>
    </row>
    <row r="1148" spans="1:63" ht="15.75" customHeight="1" x14ac:dyDescent="0.25">
      <c r="W1148" s="174"/>
      <c r="X1148" s="174"/>
      <c r="Y1148" s="174"/>
      <c r="Z1148" s="173"/>
      <c r="AA1148" s="173"/>
      <c r="AB1148" s="173"/>
      <c r="AC1148" s="173"/>
      <c r="AD1148" s="173"/>
      <c r="AE1148" s="173"/>
      <c r="AF1148" s="173"/>
      <c r="AG1148" s="173"/>
      <c r="AH1148" s="173"/>
      <c r="AI1148" s="173"/>
      <c r="AJ1148" s="173"/>
      <c r="AK1148" s="173"/>
      <c r="AL1148" s="173"/>
      <c r="AM1148" s="173"/>
      <c r="AN1148" s="173"/>
      <c r="AO1148" s="173"/>
      <c r="AP1148" s="173"/>
      <c r="AQ1148" s="173"/>
      <c r="AR1148" s="173"/>
      <c r="AS1148" s="173"/>
      <c r="AT1148" s="173"/>
      <c r="AU1148" s="173"/>
      <c r="AV1148" s="173"/>
      <c r="AW1148" s="173"/>
      <c r="AX1148" s="173"/>
      <c r="AY1148" s="173"/>
      <c r="AZ1148" s="173"/>
      <c r="BA1148" s="173"/>
      <c r="BB1148" s="173"/>
      <c r="BC1148" s="173"/>
      <c r="BD1148" s="174"/>
    </row>
  </sheetData>
  <mergeCells count="1724">
    <mergeCell ref="A5:C5"/>
    <mergeCell ref="W5:Y5"/>
    <mergeCell ref="A6:C6"/>
    <mergeCell ref="W6:Y6"/>
    <mergeCell ref="A7:C7"/>
    <mergeCell ref="W7:Y7"/>
    <mergeCell ref="D1:I1"/>
    <mergeCell ref="J1:P1"/>
    <mergeCell ref="Q1:V1"/>
    <mergeCell ref="W1:AC1"/>
    <mergeCell ref="BE1:BK1"/>
    <mergeCell ref="A4:C4"/>
    <mergeCell ref="W4:Y4"/>
    <mergeCell ref="A14:C14"/>
    <mergeCell ref="W14:Y14"/>
    <mergeCell ref="A15:C15"/>
    <mergeCell ref="W15:Y15"/>
    <mergeCell ref="A16:C16"/>
    <mergeCell ref="A17:C17"/>
    <mergeCell ref="A11:C11"/>
    <mergeCell ref="W11:Y11"/>
    <mergeCell ref="A12:C12"/>
    <mergeCell ref="W12:Y12"/>
    <mergeCell ref="A13:C13"/>
    <mergeCell ref="W13:Y13"/>
    <mergeCell ref="A8:C8"/>
    <mergeCell ref="W8:Y8"/>
    <mergeCell ref="A9:C9"/>
    <mergeCell ref="W9:Y9"/>
    <mergeCell ref="A10:C10"/>
    <mergeCell ref="W10:Y10"/>
    <mergeCell ref="A26:C26"/>
    <mergeCell ref="A27:C27"/>
    <mergeCell ref="A28:C28"/>
    <mergeCell ref="A29:C29"/>
    <mergeCell ref="A30:C30"/>
    <mergeCell ref="A31:C31"/>
    <mergeCell ref="A23:C23"/>
    <mergeCell ref="W23:Y23"/>
    <mergeCell ref="A24:C24"/>
    <mergeCell ref="W24:Y24"/>
    <mergeCell ref="A25:C25"/>
    <mergeCell ref="W25:Y25"/>
    <mergeCell ref="A18:C18"/>
    <mergeCell ref="A19:C19"/>
    <mergeCell ref="A20:C20"/>
    <mergeCell ref="A21:C21"/>
    <mergeCell ref="W21:Y21"/>
    <mergeCell ref="A22:C22"/>
    <mergeCell ref="W22:Y22"/>
    <mergeCell ref="A42:C42"/>
    <mergeCell ref="W42:Y42"/>
    <mergeCell ref="A43:C43"/>
    <mergeCell ref="A44:C44"/>
    <mergeCell ref="A45:C45"/>
    <mergeCell ref="A46:C46"/>
    <mergeCell ref="A37:C37"/>
    <mergeCell ref="A38:C38"/>
    <mergeCell ref="W38:Y38"/>
    <mergeCell ref="A39:C39"/>
    <mergeCell ref="A40:C40"/>
    <mergeCell ref="A41:C41"/>
    <mergeCell ref="A32:C32"/>
    <mergeCell ref="A33:C33"/>
    <mergeCell ref="A34:C34"/>
    <mergeCell ref="W34:Y34"/>
    <mergeCell ref="A35:C35"/>
    <mergeCell ref="A36:C36"/>
    <mergeCell ref="A56:C56"/>
    <mergeCell ref="W56:Y56"/>
    <mergeCell ref="A57:C57"/>
    <mergeCell ref="AX57:BA57"/>
    <mergeCell ref="A58:C58"/>
    <mergeCell ref="AX58:BA58"/>
    <mergeCell ref="A52:C52"/>
    <mergeCell ref="W52:Y52"/>
    <mergeCell ref="A53:C53"/>
    <mergeCell ref="W53:Y53"/>
    <mergeCell ref="A55:C55"/>
    <mergeCell ref="W55:Y55"/>
    <mergeCell ref="A47:C47"/>
    <mergeCell ref="A48:C48"/>
    <mergeCell ref="A49:C49"/>
    <mergeCell ref="A50:C50"/>
    <mergeCell ref="W50:Y50"/>
    <mergeCell ref="A51:C51"/>
    <mergeCell ref="W51:Y51"/>
    <mergeCell ref="A65:C65"/>
    <mergeCell ref="W65:Y65"/>
    <mergeCell ref="A66:C66"/>
    <mergeCell ref="W66:Y66"/>
    <mergeCell ref="A67:C67"/>
    <mergeCell ref="W67:Y67"/>
    <mergeCell ref="A62:C62"/>
    <mergeCell ref="AX62:BA62"/>
    <mergeCell ref="A63:C63"/>
    <mergeCell ref="AX63:BA63"/>
    <mergeCell ref="A64:C64"/>
    <mergeCell ref="AD64:AF64"/>
    <mergeCell ref="A59:C59"/>
    <mergeCell ref="AX59:BA59"/>
    <mergeCell ref="A60:C60"/>
    <mergeCell ref="AX60:BA60"/>
    <mergeCell ref="A61:C61"/>
    <mergeCell ref="AX61:BA61"/>
    <mergeCell ref="A71:C71"/>
    <mergeCell ref="W71:Y71"/>
    <mergeCell ref="A72:C72"/>
    <mergeCell ref="W72:Y72"/>
    <mergeCell ref="A68:C68"/>
    <mergeCell ref="W68:Y68"/>
    <mergeCell ref="A69:C69"/>
    <mergeCell ref="W69:Y69"/>
    <mergeCell ref="A70:C70"/>
    <mergeCell ref="W70:Y70"/>
    <mergeCell ref="A73:C73"/>
    <mergeCell ref="A74:C74"/>
    <mergeCell ref="A75:C75"/>
    <mergeCell ref="A76:C76"/>
    <mergeCell ref="A77:C77"/>
    <mergeCell ref="A94:C94"/>
    <mergeCell ref="Y94:AA94"/>
    <mergeCell ref="A98:C98"/>
    <mergeCell ref="Y98:AA98"/>
    <mergeCell ref="A99:C99"/>
    <mergeCell ref="Y99:AA9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C113"/>
    <mergeCell ref="W113:Y113"/>
    <mergeCell ref="A114:C114"/>
    <mergeCell ref="A115:C115"/>
    <mergeCell ref="A116:C116"/>
    <mergeCell ref="A117:C117"/>
    <mergeCell ref="A92:C92"/>
    <mergeCell ref="W92:Y92"/>
    <mergeCell ref="A93:C93"/>
    <mergeCell ref="A111:C111"/>
    <mergeCell ref="A112:C112"/>
    <mergeCell ref="W112:Y112"/>
    <mergeCell ref="A100:C100"/>
    <mergeCell ref="Y100:AA100"/>
    <mergeCell ref="A101:C101"/>
    <mergeCell ref="Y101:AA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Y109:AA109"/>
    <mergeCell ref="A110:C110"/>
    <mergeCell ref="A95:C95"/>
    <mergeCell ref="Y95:AA95"/>
    <mergeCell ref="A96:C96"/>
    <mergeCell ref="Y96:AA96"/>
    <mergeCell ref="A97:C97"/>
    <mergeCell ref="Y97:AA97"/>
    <mergeCell ref="A126:C126"/>
    <mergeCell ref="W126:Y126"/>
    <mergeCell ref="A127:C127"/>
    <mergeCell ref="W127:Y127"/>
    <mergeCell ref="A128:C128"/>
    <mergeCell ref="W128:Y128"/>
    <mergeCell ref="A123:C123"/>
    <mergeCell ref="W123:Y123"/>
    <mergeCell ref="A124:C124"/>
    <mergeCell ref="W124:Y124"/>
    <mergeCell ref="A125:C125"/>
    <mergeCell ref="W125:Y125"/>
    <mergeCell ref="A118:C118"/>
    <mergeCell ref="A119:C119"/>
    <mergeCell ref="A120:C120"/>
    <mergeCell ref="A121:C121"/>
    <mergeCell ref="A122:C122"/>
    <mergeCell ref="W122:Y122"/>
    <mergeCell ref="A138:C138"/>
    <mergeCell ref="W138:Y138"/>
    <mergeCell ref="A139:C139"/>
    <mergeCell ref="W139:Y139"/>
    <mergeCell ref="A140:C140"/>
    <mergeCell ref="W140:Y140"/>
    <mergeCell ref="A134:C134"/>
    <mergeCell ref="A135:C135"/>
    <mergeCell ref="W135:Y135"/>
    <mergeCell ref="A136:C136"/>
    <mergeCell ref="A137:C137"/>
    <mergeCell ref="W137:Y137"/>
    <mergeCell ref="A129:C129"/>
    <mergeCell ref="W129:Y129"/>
    <mergeCell ref="A130:C130"/>
    <mergeCell ref="W130:Y130"/>
    <mergeCell ref="A132:C132"/>
    <mergeCell ref="A133:C133"/>
    <mergeCell ref="A147:C147"/>
    <mergeCell ref="A148:C148"/>
    <mergeCell ref="A149:C149"/>
    <mergeCell ref="A150:C150"/>
    <mergeCell ref="A152:C152"/>
    <mergeCell ref="A153:C153"/>
    <mergeCell ref="A144:C144"/>
    <mergeCell ref="W144:Y144"/>
    <mergeCell ref="A145:C145"/>
    <mergeCell ref="W145:Y145"/>
    <mergeCell ref="A146:C146"/>
    <mergeCell ref="W146:Y146"/>
    <mergeCell ref="A141:C141"/>
    <mergeCell ref="W141:Y141"/>
    <mergeCell ref="A142:C142"/>
    <mergeCell ref="W142:Y142"/>
    <mergeCell ref="A143:C143"/>
    <mergeCell ref="W143:Y143"/>
    <mergeCell ref="A160:C160"/>
    <mergeCell ref="A161:C161"/>
    <mergeCell ref="W161:Y161"/>
    <mergeCell ref="A162:C162"/>
    <mergeCell ref="W162:Y162"/>
    <mergeCell ref="A163:C163"/>
    <mergeCell ref="W163:Y163"/>
    <mergeCell ref="A170:C170"/>
    <mergeCell ref="W170:Y170"/>
    <mergeCell ref="A171:C171"/>
    <mergeCell ref="W171:Y171"/>
    <mergeCell ref="A154:C154"/>
    <mergeCell ref="A155:C155"/>
    <mergeCell ref="A156:C156"/>
    <mergeCell ref="A157:C157"/>
    <mergeCell ref="A158:C158"/>
    <mergeCell ref="A159:C159"/>
    <mergeCell ref="A187:C187"/>
    <mergeCell ref="Y187:AA187"/>
    <mergeCell ref="A188:C188"/>
    <mergeCell ref="A189:C189"/>
    <mergeCell ref="A205:C205"/>
    <mergeCell ref="A206:C206"/>
    <mergeCell ref="A172:C172"/>
    <mergeCell ref="W172:Y172"/>
    <mergeCell ref="A167:C167"/>
    <mergeCell ref="W167:Y167"/>
    <mergeCell ref="A168:C168"/>
    <mergeCell ref="W168:Y168"/>
    <mergeCell ref="A169:C169"/>
    <mergeCell ref="W169:Y169"/>
    <mergeCell ref="A164:C164"/>
    <mergeCell ref="W164:Y164"/>
    <mergeCell ref="A165:C165"/>
    <mergeCell ref="W165:Y165"/>
    <mergeCell ref="A166:C166"/>
    <mergeCell ref="W166:Y166"/>
    <mergeCell ref="A228:C228"/>
    <mergeCell ref="W228:Y228"/>
    <mergeCell ref="A229:C229"/>
    <mergeCell ref="W229:Y229"/>
    <mergeCell ref="A230:C230"/>
    <mergeCell ref="W230:Y230"/>
    <mergeCell ref="A225:C225"/>
    <mergeCell ref="W225:Y225"/>
    <mergeCell ref="A226:C226"/>
    <mergeCell ref="W226:Y226"/>
    <mergeCell ref="A227:C227"/>
    <mergeCell ref="W227:Y227"/>
    <mergeCell ref="A184:C184"/>
    <mergeCell ref="A185:C185"/>
    <mergeCell ref="A186:C186"/>
    <mergeCell ref="A223:C223"/>
    <mergeCell ref="W223:Y223"/>
    <mergeCell ref="A224:C224"/>
    <mergeCell ref="W224:Y224"/>
    <mergeCell ref="A190:C190"/>
    <mergeCell ref="A191:C191"/>
    <mergeCell ref="A192:C192"/>
    <mergeCell ref="A193:C193"/>
    <mergeCell ref="A194:C194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40:C240"/>
    <mergeCell ref="W240:Y240"/>
    <mergeCell ref="A241:C241"/>
    <mergeCell ref="W241:Y241"/>
    <mergeCell ref="A242:C242"/>
    <mergeCell ref="W242:Y242"/>
    <mergeCell ref="A234:C234"/>
    <mergeCell ref="A235:C235"/>
    <mergeCell ref="A236:C236"/>
    <mergeCell ref="A237:C237"/>
    <mergeCell ref="A238:C238"/>
    <mergeCell ref="A239:C239"/>
    <mergeCell ref="A231:C231"/>
    <mergeCell ref="W231:Y231"/>
    <mergeCell ref="A232:C232"/>
    <mergeCell ref="W232:Y232"/>
    <mergeCell ref="A233:C233"/>
    <mergeCell ref="W233:Y233"/>
    <mergeCell ref="A249:C249"/>
    <mergeCell ref="W249:Y249"/>
    <mergeCell ref="A250:C250"/>
    <mergeCell ref="W250:Y250"/>
    <mergeCell ref="A251:C251"/>
    <mergeCell ref="W251:Y251"/>
    <mergeCell ref="A246:C246"/>
    <mergeCell ref="W246:Y246"/>
    <mergeCell ref="A247:C247"/>
    <mergeCell ref="W247:Y247"/>
    <mergeCell ref="A248:C248"/>
    <mergeCell ref="W248:Y248"/>
    <mergeCell ref="A243:C243"/>
    <mergeCell ref="W243:Y243"/>
    <mergeCell ref="A244:C244"/>
    <mergeCell ref="W244:Y244"/>
    <mergeCell ref="A245:C245"/>
    <mergeCell ref="W245:Y245"/>
    <mergeCell ref="A259:C259"/>
    <mergeCell ref="W259:Y259"/>
    <mergeCell ref="A260:C260"/>
    <mergeCell ref="W260:Y260"/>
    <mergeCell ref="A261:C261"/>
    <mergeCell ref="W261:Y261"/>
    <mergeCell ref="A255:C255"/>
    <mergeCell ref="W255:Y255"/>
    <mergeCell ref="A256:C256"/>
    <mergeCell ref="W256:Y256"/>
    <mergeCell ref="A257:C257"/>
    <mergeCell ref="A258:C258"/>
    <mergeCell ref="W258:Y258"/>
    <mergeCell ref="A252:C252"/>
    <mergeCell ref="W252:Y252"/>
    <mergeCell ref="A253:C253"/>
    <mergeCell ref="W253:Y253"/>
    <mergeCell ref="A254:C254"/>
    <mergeCell ref="W254:Y254"/>
    <mergeCell ref="A269:C269"/>
    <mergeCell ref="W269:Y269"/>
    <mergeCell ref="A270:C270"/>
    <mergeCell ref="W270:Y270"/>
    <mergeCell ref="A271:C271"/>
    <mergeCell ref="W271:Y271"/>
    <mergeCell ref="A266:C266"/>
    <mergeCell ref="W266:Y266"/>
    <mergeCell ref="A267:C267"/>
    <mergeCell ref="W267:Y267"/>
    <mergeCell ref="A268:C268"/>
    <mergeCell ref="W268:Y268"/>
    <mergeCell ref="A262:C262"/>
    <mergeCell ref="W262:Y262"/>
    <mergeCell ref="A263:C263"/>
    <mergeCell ref="A264:C264"/>
    <mergeCell ref="W264:Y264"/>
    <mergeCell ref="A265:C265"/>
    <mergeCell ref="W265:Y265"/>
    <mergeCell ref="A282:C282"/>
    <mergeCell ref="A283:C283"/>
    <mergeCell ref="AD283:AF283"/>
    <mergeCell ref="A284:C284"/>
    <mergeCell ref="W284:Y284"/>
    <mergeCell ref="A285:C285"/>
    <mergeCell ref="W285:Y285"/>
    <mergeCell ref="A276:C276"/>
    <mergeCell ref="A277:C277"/>
    <mergeCell ref="A278:C278"/>
    <mergeCell ref="A279:C279"/>
    <mergeCell ref="A280:C280"/>
    <mergeCell ref="A281:C281"/>
    <mergeCell ref="A272:C272"/>
    <mergeCell ref="W272:Y272"/>
    <mergeCell ref="A273:C273"/>
    <mergeCell ref="A274:C274"/>
    <mergeCell ref="A275:C275"/>
    <mergeCell ref="W275:Y275"/>
    <mergeCell ref="A292:C292"/>
    <mergeCell ref="W292:Y292"/>
    <mergeCell ref="A293:C293"/>
    <mergeCell ref="A294:C294"/>
    <mergeCell ref="A295:C295"/>
    <mergeCell ref="A296:C296"/>
    <mergeCell ref="A289:C289"/>
    <mergeCell ref="W289:Y289"/>
    <mergeCell ref="A290:C290"/>
    <mergeCell ref="W290:Y290"/>
    <mergeCell ref="A291:C291"/>
    <mergeCell ref="A286:C286"/>
    <mergeCell ref="W286:Y286"/>
    <mergeCell ref="A287:C287"/>
    <mergeCell ref="W287:Y287"/>
    <mergeCell ref="A288:C288"/>
    <mergeCell ref="W288:Y288"/>
    <mergeCell ref="A309:C309"/>
    <mergeCell ref="A310:C310"/>
    <mergeCell ref="W310:Y310"/>
    <mergeCell ref="A311:C311"/>
    <mergeCell ref="W311:Y311"/>
    <mergeCell ref="A329:C329"/>
    <mergeCell ref="A303:C303"/>
    <mergeCell ref="A304:C304"/>
    <mergeCell ref="A305:C305"/>
    <mergeCell ref="A306:C306"/>
    <mergeCell ref="A307:C307"/>
    <mergeCell ref="A308:C308"/>
    <mergeCell ref="A319:C319"/>
    <mergeCell ref="A297:C297"/>
    <mergeCell ref="A298:C298"/>
    <mergeCell ref="A299:C299"/>
    <mergeCell ref="A300:C300"/>
    <mergeCell ref="A301:C301"/>
    <mergeCell ref="A302:C302"/>
    <mergeCell ref="A323:C323"/>
    <mergeCell ref="A336:C336"/>
    <mergeCell ref="W336:Y336"/>
    <mergeCell ref="A337:C337"/>
    <mergeCell ref="W337:Y337"/>
    <mergeCell ref="A338:C338"/>
    <mergeCell ref="W338:Y338"/>
    <mergeCell ref="A333:C333"/>
    <mergeCell ref="W333:Y333"/>
    <mergeCell ref="A334:C334"/>
    <mergeCell ref="W334:Y334"/>
    <mergeCell ref="A335:C335"/>
    <mergeCell ref="W335:Y335"/>
    <mergeCell ref="A330:C330"/>
    <mergeCell ref="W330:Y330"/>
    <mergeCell ref="A331:C331"/>
    <mergeCell ref="W331:Y331"/>
    <mergeCell ref="A332:C332"/>
    <mergeCell ref="W332:Y332"/>
    <mergeCell ref="A346:C346"/>
    <mergeCell ref="W346:Y346"/>
    <mergeCell ref="A347:C347"/>
    <mergeCell ref="W347:Y347"/>
    <mergeCell ref="A348:C348"/>
    <mergeCell ref="W348:Y348"/>
    <mergeCell ref="A342:C342"/>
    <mergeCell ref="W342:Y342"/>
    <mergeCell ref="A343:C343"/>
    <mergeCell ref="W343:Y343"/>
    <mergeCell ref="W344:Y344"/>
    <mergeCell ref="W345:Y345"/>
    <mergeCell ref="A339:C339"/>
    <mergeCell ref="W339:Y339"/>
    <mergeCell ref="A340:C340"/>
    <mergeCell ref="W340:Y340"/>
    <mergeCell ref="A341:C341"/>
    <mergeCell ref="W341:Y341"/>
    <mergeCell ref="A356:C356"/>
    <mergeCell ref="W356:Y356"/>
    <mergeCell ref="A357:C357"/>
    <mergeCell ref="W357:Y357"/>
    <mergeCell ref="A358:C358"/>
    <mergeCell ref="W358:Y358"/>
    <mergeCell ref="A353:C353"/>
    <mergeCell ref="W353:Y353"/>
    <mergeCell ref="A354:C354"/>
    <mergeCell ref="W354:Y354"/>
    <mergeCell ref="A355:C355"/>
    <mergeCell ref="A349:C349"/>
    <mergeCell ref="W349:Y349"/>
    <mergeCell ref="A350:C350"/>
    <mergeCell ref="W350:Y350"/>
    <mergeCell ref="A351:C351"/>
    <mergeCell ref="A352:C352"/>
    <mergeCell ref="W352:Y352"/>
    <mergeCell ref="A367:C367"/>
    <mergeCell ref="W367:Y367"/>
    <mergeCell ref="A368:C368"/>
    <mergeCell ref="W368:Y368"/>
    <mergeCell ref="A369:C369"/>
    <mergeCell ref="W369:Y369"/>
    <mergeCell ref="A364:C364"/>
    <mergeCell ref="W364:Y364"/>
    <mergeCell ref="A365:C365"/>
    <mergeCell ref="W365:Y365"/>
    <mergeCell ref="A366:C366"/>
    <mergeCell ref="W366:Y366"/>
    <mergeCell ref="A359:C359"/>
    <mergeCell ref="W359:Y359"/>
    <mergeCell ref="A360:C360"/>
    <mergeCell ref="W360:Y360"/>
    <mergeCell ref="A361:C361"/>
    <mergeCell ref="A362:C362"/>
    <mergeCell ref="W362:Y362"/>
    <mergeCell ref="A377:C377"/>
    <mergeCell ref="A378:C378"/>
    <mergeCell ref="A379:C379"/>
    <mergeCell ref="A380:C380"/>
    <mergeCell ref="W380:Y380"/>
    <mergeCell ref="A373:C373"/>
    <mergeCell ref="W373:Y373"/>
    <mergeCell ref="A374:C374"/>
    <mergeCell ref="W374:Y374"/>
    <mergeCell ref="A375:C375"/>
    <mergeCell ref="W375:Y375"/>
    <mergeCell ref="A370:C370"/>
    <mergeCell ref="W370:Y370"/>
    <mergeCell ref="A371:C371"/>
    <mergeCell ref="W371:Y371"/>
    <mergeCell ref="A372:C372"/>
    <mergeCell ref="W372:Y372"/>
    <mergeCell ref="A431:C431"/>
    <mergeCell ref="A432:C432"/>
    <mergeCell ref="A433:C433"/>
    <mergeCell ref="A434:C434"/>
    <mergeCell ref="A435:C435"/>
    <mergeCell ref="A436:C436"/>
    <mergeCell ref="A437:C437"/>
    <mergeCell ref="Y437:AA437"/>
    <mergeCell ref="A438:C438"/>
    <mergeCell ref="A439:C439"/>
    <mergeCell ref="Y439:AA439"/>
    <mergeCell ref="A440:C440"/>
    <mergeCell ref="A404:C404"/>
    <mergeCell ref="A405:C405"/>
    <mergeCell ref="A406:C406"/>
    <mergeCell ref="A407:C407"/>
    <mergeCell ref="A408:C408"/>
    <mergeCell ref="A409:C409"/>
    <mergeCell ref="A447:C447"/>
    <mergeCell ref="W447:Y447"/>
    <mergeCell ref="A448:C448"/>
    <mergeCell ref="W448:Y448"/>
    <mergeCell ref="A449:C449"/>
    <mergeCell ref="W449:Y449"/>
    <mergeCell ref="A444:C444"/>
    <mergeCell ref="W444:Y444"/>
    <mergeCell ref="A445:C445"/>
    <mergeCell ref="W445:Y445"/>
    <mergeCell ref="A446:C446"/>
    <mergeCell ref="W446:Y446"/>
    <mergeCell ref="A419:C419"/>
    <mergeCell ref="A442:C442"/>
    <mergeCell ref="A443:C443"/>
    <mergeCell ref="W443:Y443"/>
    <mergeCell ref="A415:C415"/>
    <mergeCell ref="W415:Y415"/>
    <mergeCell ref="A416:C416"/>
    <mergeCell ref="W416:Y416"/>
    <mergeCell ref="A418:C418"/>
    <mergeCell ref="W418:Y418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56:C456"/>
    <mergeCell ref="W456:Y456"/>
    <mergeCell ref="A457:C457"/>
    <mergeCell ref="W457:Y457"/>
    <mergeCell ref="A458:C458"/>
    <mergeCell ref="W458:Y458"/>
    <mergeCell ref="A453:C453"/>
    <mergeCell ref="W453:Y453"/>
    <mergeCell ref="A454:C454"/>
    <mergeCell ref="W454:Y454"/>
    <mergeCell ref="A455:C455"/>
    <mergeCell ref="W455:Y455"/>
    <mergeCell ref="A450:C450"/>
    <mergeCell ref="W450:Y450"/>
    <mergeCell ref="A451:C451"/>
    <mergeCell ref="W451:Y451"/>
    <mergeCell ref="A452:C452"/>
    <mergeCell ref="W452:Y452"/>
    <mergeCell ref="A466:C466"/>
    <mergeCell ref="W466:Y466"/>
    <mergeCell ref="A467:C467"/>
    <mergeCell ref="A468:C468"/>
    <mergeCell ref="W468:Y468"/>
    <mergeCell ref="W462:Y462"/>
    <mergeCell ref="W463:Y463"/>
    <mergeCell ref="A464:C464"/>
    <mergeCell ref="W464:Y464"/>
    <mergeCell ref="A465:C465"/>
    <mergeCell ref="W465:Y465"/>
    <mergeCell ref="A459:C459"/>
    <mergeCell ref="W459:Y459"/>
    <mergeCell ref="A460:C460"/>
    <mergeCell ref="W460:Y460"/>
    <mergeCell ref="A461:C461"/>
    <mergeCell ref="W461:Y461"/>
    <mergeCell ref="A475:C475"/>
    <mergeCell ref="W475:Y475"/>
    <mergeCell ref="A476:C476"/>
    <mergeCell ref="W476:Y476"/>
    <mergeCell ref="A477:C477"/>
    <mergeCell ref="W477:Y477"/>
    <mergeCell ref="A472:C472"/>
    <mergeCell ref="W472:Y472"/>
    <mergeCell ref="A473:C473"/>
    <mergeCell ref="W473:Y473"/>
    <mergeCell ref="A474:C474"/>
    <mergeCell ref="W474:Y474"/>
    <mergeCell ref="A469:C469"/>
    <mergeCell ref="W469:Y469"/>
    <mergeCell ref="A470:C470"/>
    <mergeCell ref="W470:Y470"/>
    <mergeCell ref="A471:C471"/>
    <mergeCell ref="W471:Y471"/>
    <mergeCell ref="A484:C484"/>
    <mergeCell ref="W484:Y484"/>
    <mergeCell ref="A485:C485"/>
    <mergeCell ref="W485:Y485"/>
    <mergeCell ref="A486:C486"/>
    <mergeCell ref="W486:Y486"/>
    <mergeCell ref="A481:C481"/>
    <mergeCell ref="W481:Y481"/>
    <mergeCell ref="A482:C482"/>
    <mergeCell ref="W482:Y482"/>
    <mergeCell ref="A483:C483"/>
    <mergeCell ref="W483:Y483"/>
    <mergeCell ref="A478:C478"/>
    <mergeCell ref="W478:Y478"/>
    <mergeCell ref="A479:C479"/>
    <mergeCell ref="W479:Y479"/>
    <mergeCell ref="A480:C480"/>
    <mergeCell ref="W480:Y480"/>
    <mergeCell ref="A494:C494"/>
    <mergeCell ref="W494:Y494"/>
    <mergeCell ref="A495:C495"/>
    <mergeCell ref="W495:Y495"/>
    <mergeCell ref="A496:C496"/>
    <mergeCell ref="W496:Y496"/>
    <mergeCell ref="A490:C490"/>
    <mergeCell ref="A491:C491"/>
    <mergeCell ref="AD491:AF491"/>
    <mergeCell ref="A492:C492"/>
    <mergeCell ref="W492:Y492"/>
    <mergeCell ref="A493:C493"/>
    <mergeCell ref="W493:Y493"/>
    <mergeCell ref="A487:C487"/>
    <mergeCell ref="W487:Y487"/>
    <mergeCell ref="A488:C488"/>
    <mergeCell ref="W488:Y488"/>
    <mergeCell ref="A489:C489"/>
    <mergeCell ref="W489:Y489"/>
    <mergeCell ref="A503:C503"/>
    <mergeCell ref="W503:Y503"/>
    <mergeCell ref="A504:C504"/>
    <mergeCell ref="W504:Y504"/>
    <mergeCell ref="A505:C505"/>
    <mergeCell ref="W505:Y505"/>
    <mergeCell ref="A500:C500"/>
    <mergeCell ref="W500:Y500"/>
    <mergeCell ref="A501:C501"/>
    <mergeCell ref="W501:Y501"/>
    <mergeCell ref="A502:C502"/>
    <mergeCell ref="W502:Y502"/>
    <mergeCell ref="A497:C497"/>
    <mergeCell ref="W497:Y497"/>
    <mergeCell ref="A498:C498"/>
    <mergeCell ref="W498:Y498"/>
    <mergeCell ref="A499:C499"/>
    <mergeCell ref="A534:C534"/>
    <mergeCell ref="A535:C535"/>
    <mergeCell ref="A513:C513"/>
    <mergeCell ref="W513:Y513"/>
    <mergeCell ref="A514:C514"/>
    <mergeCell ref="W514:Y514"/>
    <mergeCell ref="A515:C515"/>
    <mergeCell ref="W515:Y515"/>
    <mergeCell ref="A509:C509"/>
    <mergeCell ref="W509:Y509"/>
    <mergeCell ref="A510:C510"/>
    <mergeCell ref="W510:Y510"/>
    <mergeCell ref="W511:Y511"/>
    <mergeCell ref="W512:Y512"/>
    <mergeCell ref="A506:C506"/>
    <mergeCell ref="W506:Y506"/>
    <mergeCell ref="A507:C507"/>
    <mergeCell ref="W507:Y507"/>
    <mergeCell ref="A508:C508"/>
    <mergeCell ref="W508:Y508"/>
    <mergeCell ref="W563:Y563"/>
    <mergeCell ref="A568:C568"/>
    <mergeCell ref="W558:Y558"/>
    <mergeCell ref="A559:C559"/>
    <mergeCell ref="W559:Y559"/>
    <mergeCell ref="A560:C560"/>
    <mergeCell ref="W560:Y560"/>
    <mergeCell ref="A516:C516"/>
    <mergeCell ref="W516:Y516"/>
    <mergeCell ref="A517:C517"/>
    <mergeCell ref="W517:Y517"/>
    <mergeCell ref="A519:C519"/>
    <mergeCell ref="W519:Y519"/>
    <mergeCell ref="A523:C523"/>
    <mergeCell ref="Y523:AA523"/>
    <mergeCell ref="A524:C524"/>
    <mergeCell ref="Y524:AA524"/>
    <mergeCell ref="A525:C525"/>
    <mergeCell ref="Y525:AA525"/>
    <mergeCell ref="A526:C526"/>
    <mergeCell ref="Y526:AA526"/>
    <mergeCell ref="A527:C527"/>
    <mergeCell ref="Y527:AA527"/>
    <mergeCell ref="A528:C528"/>
    <mergeCell ref="Y528:AA528"/>
    <mergeCell ref="A529:C529"/>
    <mergeCell ref="Y529:AA529"/>
    <mergeCell ref="A530:C530"/>
    <mergeCell ref="Y530:AA530"/>
    <mergeCell ref="A531:C531"/>
    <mergeCell ref="A532:C532"/>
    <mergeCell ref="A533:C533"/>
    <mergeCell ref="W603:Y603"/>
    <mergeCell ref="A586:C586"/>
    <mergeCell ref="W586:Y586"/>
    <mergeCell ref="A587:C587"/>
    <mergeCell ref="W587:Y587"/>
    <mergeCell ref="A588:C588"/>
    <mergeCell ref="W588:Y588"/>
    <mergeCell ref="W583:Y583"/>
    <mergeCell ref="A584:C584"/>
    <mergeCell ref="W584:Y584"/>
    <mergeCell ref="A585:C585"/>
    <mergeCell ref="W585:Y585"/>
    <mergeCell ref="A577:C577"/>
    <mergeCell ref="A578:C578"/>
    <mergeCell ref="A579:C579"/>
    <mergeCell ref="W579:Y579"/>
    <mergeCell ref="A580:C580"/>
    <mergeCell ref="A581:C581"/>
    <mergeCell ref="A583:C583"/>
    <mergeCell ref="A650:C650"/>
    <mergeCell ref="W650:Y650"/>
    <mergeCell ref="A651:C651"/>
    <mergeCell ref="W651:Y651"/>
    <mergeCell ref="A652:C652"/>
    <mergeCell ref="W652:Y652"/>
    <mergeCell ref="A625:C625"/>
    <mergeCell ref="A626:C626"/>
    <mergeCell ref="A627:C627"/>
    <mergeCell ref="A648:C648"/>
    <mergeCell ref="A649:C649"/>
    <mergeCell ref="W649:Y649"/>
    <mergeCell ref="A619:C619"/>
    <mergeCell ref="A620:C620"/>
    <mergeCell ref="A621:C621"/>
    <mergeCell ref="A622:C622"/>
    <mergeCell ref="A623:C623"/>
    <mergeCell ref="A624:C624"/>
    <mergeCell ref="A647:C647"/>
    <mergeCell ref="A646:C646"/>
    <mergeCell ref="W646:Y646"/>
    <mergeCell ref="A659:C659"/>
    <mergeCell ref="W659:Y659"/>
    <mergeCell ref="A660:C660"/>
    <mergeCell ref="W660:Y660"/>
    <mergeCell ref="A661:C661"/>
    <mergeCell ref="W661:Y661"/>
    <mergeCell ref="A656:C656"/>
    <mergeCell ref="W656:Y656"/>
    <mergeCell ref="A657:C657"/>
    <mergeCell ref="W657:Y657"/>
    <mergeCell ref="A658:C658"/>
    <mergeCell ref="W658:Y658"/>
    <mergeCell ref="A653:C653"/>
    <mergeCell ref="W653:Y653"/>
    <mergeCell ref="A654:C654"/>
    <mergeCell ref="W654:Y654"/>
    <mergeCell ref="A655:C655"/>
    <mergeCell ref="W655:Y655"/>
    <mergeCell ref="A672:C672"/>
    <mergeCell ref="W672:Y672"/>
    <mergeCell ref="A673:C673"/>
    <mergeCell ref="W673:Y673"/>
    <mergeCell ref="A674:C674"/>
    <mergeCell ref="W674:Y674"/>
    <mergeCell ref="A671:C671"/>
    <mergeCell ref="W671:Y671"/>
    <mergeCell ref="A662:C662"/>
    <mergeCell ref="A663:C663"/>
    <mergeCell ref="W663:Y663"/>
    <mergeCell ref="A664:C664"/>
    <mergeCell ref="W664:Y664"/>
    <mergeCell ref="A665:C665"/>
    <mergeCell ref="W665:Y665"/>
    <mergeCell ref="A666:C666"/>
    <mergeCell ref="W666:Y666"/>
    <mergeCell ref="A667:C667"/>
    <mergeCell ref="W667:Y667"/>
    <mergeCell ref="W668:Y668"/>
    <mergeCell ref="W669:Y669"/>
    <mergeCell ref="A670:C670"/>
    <mergeCell ref="W670:Y670"/>
    <mergeCell ref="A681:C681"/>
    <mergeCell ref="W681:Y681"/>
    <mergeCell ref="A682:C682"/>
    <mergeCell ref="W682:Y682"/>
    <mergeCell ref="A683:C683"/>
    <mergeCell ref="W683:Y683"/>
    <mergeCell ref="A678:C678"/>
    <mergeCell ref="W678:Y678"/>
    <mergeCell ref="A679:C679"/>
    <mergeCell ref="W679:Y679"/>
    <mergeCell ref="A680:C680"/>
    <mergeCell ref="A675:C675"/>
    <mergeCell ref="W675:Y675"/>
    <mergeCell ref="A676:C676"/>
    <mergeCell ref="W676:Y676"/>
    <mergeCell ref="A677:C677"/>
    <mergeCell ref="W677:Y677"/>
    <mergeCell ref="A690:C690"/>
    <mergeCell ref="W690:Y690"/>
    <mergeCell ref="A691:C691"/>
    <mergeCell ref="W691:Y691"/>
    <mergeCell ref="A692:C692"/>
    <mergeCell ref="W692:Y692"/>
    <mergeCell ref="A687:C687"/>
    <mergeCell ref="W687:Y687"/>
    <mergeCell ref="A688:C688"/>
    <mergeCell ref="W688:Y688"/>
    <mergeCell ref="A689:C689"/>
    <mergeCell ref="W689:Y689"/>
    <mergeCell ref="A684:C684"/>
    <mergeCell ref="W684:Y684"/>
    <mergeCell ref="A685:C685"/>
    <mergeCell ref="W685:Y685"/>
    <mergeCell ref="A686:C686"/>
    <mergeCell ref="W686:Y686"/>
    <mergeCell ref="A699:C699"/>
    <mergeCell ref="A700:C700"/>
    <mergeCell ref="A701:C701"/>
    <mergeCell ref="A702:C702"/>
    <mergeCell ref="W702:Y702"/>
    <mergeCell ref="A703:C703"/>
    <mergeCell ref="A696:C696"/>
    <mergeCell ref="W696:Y696"/>
    <mergeCell ref="A697:C697"/>
    <mergeCell ref="W697:Y697"/>
    <mergeCell ref="A698:C698"/>
    <mergeCell ref="W698:Y698"/>
    <mergeCell ref="A693:C693"/>
    <mergeCell ref="W693:Y693"/>
    <mergeCell ref="A694:C694"/>
    <mergeCell ref="W694:Y694"/>
    <mergeCell ref="A695:C695"/>
    <mergeCell ref="W695:Y695"/>
    <mergeCell ref="A712:C712"/>
    <mergeCell ref="AD712:AF712"/>
    <mergeCell ref="A713:C713"/>
    <mergeCell ref="W713:Y713"/>
    <mergeCell ref="A714:C714"/>
    <mergeCell ref="W714:Y714"/>
    <mergeCell ref="A709:C709"/>
    <mergeCell ref="W709:Y709"/>
    <mergeCell ref="A710:C710"/>
    <mergeCell ref="W710:Y710"/>
    <mergeCell ref="A711:C711"/>
    <mergeCell ref="W711:Y711"/>
    <mergeCell ref="A704:C704"/>
    <mergeCell ref="A705:C705"/>
    <mergeCell ref="A706:C706"/>
    <mergeCell ref="A707:C707"/>
    <mergeCell ref="W707:Y707"/>
    <mergeCell ref="A708:C708"/>
    <mergeCell ref="W708:Y708"/>
    <mergeCell ref="A722:C722"/>
    <mergeCell ref="W722:Y722"/>
    <mergeCell ref="A723:C723"/>
    <mergeCell ref="W723:Y723"/>
    <mergeCell ref="A724:C724"/>
    <mergeCell ref="W724:Y724"/>
    <mergeCell ref="A718:C718"/>
    <mergeCell ref="W718:Y718"/>
    <mergeCell ref="A719:C719"/>
    <mergeCell ref="A720:C720"/>
    <mergeCell ref="W720:Y720"/>
    <mergeCell ref="A721:C721"/>
    <mergeCell ref="W721:Y721"/>
    <mergeCell ref="A715:C715"/>
    <mergeCell ref="W715:Y715"/>
    <mergeCell ref="A716:C716"/>
    <mergeCell ref="W716:Y716"/>
    <mergeCell ref="A717:C717"/>
    <mergeCell ref="W717:Y717"/>
    <mergeCell ref="A735:C735"/>
    <mergeCell ref="W735:Y735"/>
    <mergeCell ref="A736:C736"/>
    <mergeCell ref="W736:Y736"/>
    <mergeCell ref="A737:C737"/>
    <mergeCell ref="W737:Y737"/>
    <mergeCell ref="A728:C728"/>
    <mergeCell ref="W728:Y728"/>
    <mergeCell ref="A729:C729"/>
    <mergeCell ref="A730:C730"/>
    <mergeCell ref="A731:C731"/>
    <mergeCell ref="A732:C732"/>
    <mergeCell ref="A725:C725"/>
    <mergeCell ref="W725:Y725"/>
    <mergeCell ref="A726:C726"/>
    <mergeCell ref="W726:Y726"/>
    <mergeCell ref="A727:C727"/>
    <mergeCell ref="W727:Y727"/>
    <mergeCell ref="A733:C733"/>
    <mergeCell ref="A738:C738"/>
    <mergeCell ref="A773:C773"/>
    <mergeCell ref="A774:C774"/>
    <mergeCell ref="W774:Y774"/>
    <mergeCell ref="A775:C775"/>
    <mergeCell ref="W775:Y775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62:C762"/>
    <mergeCell ref="Y762:AA762"/>
    <mergeCell ref="A763:C763"/>
    <mergeCell ref="Y761:AA761"/>
    <mergeCell ref="Y763:AA763"/>
    <mergeCell ref="Y764:AA764"/>
    <mergeCell ref="Y765:AA765"/>
    <mergeCell ref="A766:C766"/>
    <mergeCell ref="Y766:AA766"/>
    <mergeCell ref="A767:C767"/>
    <mergeCell ref="Y767:AA767"/>
    <mergeCell ref="A768:C768"/>
    <mergeCell ref="A769:C769"/>
    <mergeCell ref="A770:C770"/>
    <mergeCell ref="A771:C771"/>
    <mergeCell ref="Y771:AA771"/>
    <mergeCell ref="A783:C783"/>
    <mergeCell ref="A784:C784"/>
    <mergeCell ref="W784:Y784"/>
    <mergeCell ref="A785:C785"/>
    <mergeCell ref="W785:Y785"/>
    <mergeCell ref="A786:C786"/>
    <mergeCell ref="W786:Y786"/>
    <mergeCell ref="A780:C780"/>
    <mergeCell ref="W780:Y780"/>
    <mergeCell ref="A781:C781"/>
    <mergeCell ref="W781:Y781"/>
    <mergeCell ref="A782:C782"/>
    <mergeCell ref="W782:Y782"/>
    <mergeCell ref="A776:C776"/>
    <mergeCell ref="A777:C777"/>
    <mergeCell ref="A778:C778"/>
    <mergeCell ref="W778:Y778"/>
    <mergeCell ref="A779:C779"/>
    <mergeCell ref="W779:Y779"/>
    <mergeCell ref="A794:C794"/>
    <mergeCell ref="W794:Y794"/>
    <mergeCell ref="A795:C795"/>
    <mergeCell ref="W795:Y795"/>
    <mergeCell ref="A796:C796"/>
    <mergeCell ref="W796:Y796"/>
    <mergeCell ref="A790:C790"/>
    <mergeCell ref="W790:Y790"/>
    <mergeCell ref="A791:C791"/>
    <mergeCell ref="W791:Y791"/>
    <mergeCell ref="A792:C792"/>
    <mergeCell ref="A793:C793"/>
    <mergeCell ref="W793:Y793"/>
    <mergeCell ref="A787:C787"/>
    <mergeCell ref="W787:Y787"/>
    <mergeCell ref="A788:C788"/>
    <mergeCell ref="W788:Y788"/>
    <mergeCell ref="A789:C789"/>
    <mergeCell ref="W789:Y789"/>
    <mergeCell ref="A803:C803"/>
    <mergeCell ref="W803:Y803"/>
    <mergeCell ref="A804:C804"/>
    <mergeCell ref="A805:C805"/>
    <mergeCell ref="W805:Y805"/>
    <mergeCell ref="A806:C806"/>
    <mergeCell ref="W806:Y806"/>
    <mergeCell ref="A800:C800"/>
    <mergeCell ref="W800:Y800"/>
    <mergeCell ref="A801:C801"/>
    <mergeCell ref="W801:Y801"/>
    <mergeCell ref="A802:C802"/>
    <mergeCell ref="W802:Y802"/>
    <mergeCell ref="A797:C797"/>
    <mergeCell ref="W797:Y797"/>
    <mergeCell ref="A798:C798"/>
    <mergeCell ref="W798:Y798"/>
    <mergeCell ref="A799:C799"/>
    <mergeCell ref="W799:Y799"/>
    <mergeCell ref="W818:Y818"/>
    <mergeCell ref="A813:C813"/>
    <mergeCell ref="W813:Y813"/>
    <mergeCell ref="A814:C814"/>
    <mergeCell ref="W814:Y814"/>
    <mergeCell ref="A815:C815"/>
    <mergeCell ref="W815:Y815"/>
    <mergeCell ref="A810:C810"/>
    <mergeCell ref="W810:Y810"/>
    <mergeCell ref="A811:C811"/>
    <mergeCell ref="W811:Y811"/>
    <mergeCell ref="A812:C812"/>
    <mergeCell ref="W812:Y812"/>
    <mergeCell ref="A807:C807"/>
    <mergeCell ref="W807:Y807"/>
    <mergeCell ref="A808:C808"/>
    <mergeCell ref="W808:Y808"/>
    <mergeCell ref="A809:C809"/>
    <mergeCell ref="W809:Y809"/>
    <mergeCell ref="A817:C817"/>
    <mergeCell ref="W817:Y817"/>
    <mergeCell ref="A818:C818"/>
    <mergeCell ref="A850:C850"/>
    <mergeCell ref="A851:C851"/>
    <mergeCell ref="A852:C852"/>
    <mergeCell ref="A825:C825"/>
    <mergeCell ref="W825:Y825"/>
    <mergeCell ref="A826:C826"/>
    <mergeCell ref="W826:Y826"/>
    <mergeCell ref="A827:C827"/>
    <mergeCell ref="A828:C828"/>
    <mergeCell ref="W828:Y828"/>
    <mergeCell ref="A822:C822"/>
    <mergeCell ref="W822:Y822"/>
    <mergeCell ref="A823:C823"/>
    <mergeCell ref="W823:Y823"/>
    <mergeCell ref="A824:C824"/>
    <mergeCell ref="W824:Y824"/>
    <mergeCell ref="A819:C819"/>
    <mergeCell ref="W819:Y819"/>
    <mergeCell ref="A820:C820"/>
    <mergeCell ref="W820:Y820"/>
    <mergeCell ref="A821:C821"/>
    <mergeCell ref="W821:Y821"/>
    <mergeCell ref="W874:Y874"/>
    <mergeCell ref="A861:C861"/>
    <mergeCell ref="A862:C862"/>
    <mergeCell ref="A863:C863"/>
    <mergeCell ref="A864:C864"/>
    <mergeCell ref="A865:C865"/>
    <mergeCell ref="A860:C860"/>
    <mergeCell ref="A841:C841"/>
    <mergeCell ref="W841:Y841"/>
    <mergeCell ref="A842:C842"/>
    <mergeCell ref="W842:Y842"/>
    <mergeCell ref="A843:C843"/>
    <mergeCell ref="W843:Y843"/>
    <mergeCell ref="A839:C839"/>
    <mergeCell ref="A840:C840"/>
    <mergeCell ref="W840:Y840"/>
    <mergeCell ref="A833:C833"/>
    <mergeCell ref="A834:C834"/>
    <mergeCell ref="A835:C835"/>
    <mergeCell ref="A836:C836"/>
    <mergeCell ref="A837:C837"/>
    <mergeCell ref="A838:C838"/>
    <mergeCell ref="A866:C866"/>
    <mergeCell ref="A867:C867"/>
    <mergeCell ref="A868:C868"/>
    <mergeCell ref="A869:C869"/>
    <mergeCell ref="A844:C844"/>
    <mergeCell ref="W844:Y844"/>
    <mergeCell ref="A845:C845"/>
    <mergeCell ref="W845:Y845"/>
    <mergeCell ref="A846:C846"/>
    <mergeCell ref="A847:C847"/>
    <mergeCell ref="A881:C881"/>
    <mergeCell ref="W881:Y881"/>
    <mergeCell ref="A882:C882"/>
    <mergeCell ref="W882:Y882"/>
    <mergeCell ref="A883:C883"/>
    <mergeCell ref="A884:C884"/>
    <mergeCell ref="A853:C853"/>
    <mergeCell ref="A854:C854"/>
    <mergeCell ref="A855:C855"/>
    <mergeCell ref="Y855:AA855"/>
    <mergeCell ref="A856:C856"/>
    <mergeCell ref="A857:C857"/>
    <mergeCell ref="A858:C858"/>
    <mergeCell ref="A859:C859"/>
    <mergeCell ref="A878:C878"/>
    <mergeCell ref="W878:Y878"/>
    <mergeCell ref="A879:C879"/>
    <mergeCell ref="W879:Y879"/>
    <mergeCell ref="A880:C880"/>
    <mergeCell ref="W880:Y880"/>
    <mergeCell ref="A875:C875"/>
    <mergeCell ref="W875:Y875"/>
    <mergeCell ref="A876:C876"/>
    <mergeCell ref="W876:Y876"/>
    <mergeCell ref="A877:C877"/>
    <mergeCell ref="W877:Y877"/>
    <mergeCell ref="A870:C870"/>
    <mergeCell ref="A871:C871"/>
    <mergeCell ref="A872:C872"/>
    <mergeCell ref="A873:C873"/>
    <mergeCell ref="W873:Y873"/>
    <mergeCell ref="A874:C874"/>
    <mergeCell ref="A894:C894"/>
    <mergeCell ref="W894:Y894"/>
    <mergeCell ref="A895:C895"/>
    <mergeCell ref="W895:Y895"/>
    <mergeCell ref="A896:C896"/>
    <mergeCell ref="W896:Y896"/>
    <mergeCell ref="A890:C890"/>
    <mergeCell ref="W890:Y890"/>
    <mergeCell ref="A891:C891"/>
    <mergeCell ref="A892:C892"/>
    <mergeCell ref="W892:Y892"/>
    <mergeCell ref="A893:C893"/>
    <mergeCell ref="W893:Y893"/>
    <mergeCell ref="A885:C885"/>
    <mergeCell ref="A886:C886"/>
    <mergeCell ref="A887:C887"/>
    <mergeCell ref="A888:C888"/>
    <mergeCell ref="A889:C889"/>
    <mergeCell ref="W889:Y889"/>
    <mergeCell ref="A905:C905"/>
    <mergeCell ref="W905:Y905"/>
    <mergeCell ref="A906:C906"/>
    <mergeCell ref="W906:Y906"/>
    <mergeCell ref="A907:C907"/>
    <mergeCell ref="W907:Y907"/>
    <mergeCell ref="A902:C902"/>
    <mergeCell ref="W902:Y902"/>
    <mergeCell ref="A903:C903"/>
    <mergeCell ref="W903:Y903"/>
    <mergeCell ref="A904:C904"/>
    <mergeCell ref="W904:Y904"/>
    <mergeCell ref="A897:C897"/>
    <mergeCell ref="A898:C898"/>
    <mergeCell ref="W898:Y898"/>
    <mergeCell ref="A900:C900"/>
    <mergeCell ref="W900:Y900"/>
    <mergeCell ref="A901:C901"/>
    <mergeCell ref="W901:Y901"/>
    <mergeCell ref="A916:C916"/>
    <mergeCell ref="A917:C917"/>
    <mergeCell ref="A918:C918"/>
    <mergeCell ref="A919:C919"/>
    <mergeCell ref="A920:C920"/>
    <mergeCell ref="AD920:AF920"/>
    <mergeCell ref="A911:C911"/>
    <mergeCell ref="W911:Y911"/>
    <mergeCell ref="A912:C912"/>
    <mergeCell ref="A913:C913"/>
    <mergeCell ref="A914:C914"/>
    <mergeCell ref="A915:C915"/>
    <mergeCell ref="W915:Y915"/>
    <mergeCell ref="A908:C908"/>
    <mergeCell ref="W908:Y908"/>
    <mergeCell ref="A909:C909"/>
    <mergeCell ref="W909:Y909"/>
    <mergeCell ref="A910:C910"/>
    <mergeCell ref="W910:Y910"/>
    <mergeCell ref="A935:C935"/>
    <mergeCell ref="A936:C936"/>
    <mergeCell ref="A927:C927"/>
    <mergeCell ref="A928:C928"/>
    <mergeCell ref="W928:Y928"/>
    <mergeCell ref="A929:C929"/>
    <mergeCell ref="W929:Y929"/>
    <mergeCell ref="A930:C930"/>
    <mergeCell ref="A924:C924"/>
    <mergeCell ref="W924:Y924"/>
    <mergeCell ref="A925:C925"/>
    <mergeCell ref="W925:Y925"/>
    <mergeCell ref="A926:C926"/>
    <mergeCell ref="W926:Y926"/>
    <mergeCell ref="A921:C921"/>
    <mergeCell ref="W921:Y921"/>
    <mergeCell ref="A922:C922"/>
    <mergeCell ref="W922:Y922"/>
    <mergeCell ref="A923:C923"/>
    <mergeCell ref="W923:Y923"/>
    <mergeCell ref="A931:C931"/>
    <mergeCell ref="A932:C932"/>
    <mergeCell ref="A996:C996"/>
    <mergeCell ref="W996:Y996"/>
    <mergeCell ref="A997:C997"/>
    <mergeCell ref="A998:C998"/>
    <mergeCell ref="W998:Y998"/>
    <mergeCell ref="A999:C999"/>
    <mergeCell ref="W999:Y999"/>
    <mergeCell ref="A954:C954"/>
    <mergeCell ref="A995:C995"/>
    <mergeCell ref="A959:C959"/>
    <mergeCell ref="Y959:AA959"/>
    <mergeCell ref="A960:C960"/>
    <mergeCell ref="Y960:AA960"/>
    <mergeCell ref="A961:C961"/>
    <mergeCell ref="Y961:AA961"/>
    <mergeCell ref="A962:C962"/>
    <mergeCell ref="Y962:AA962"/>
    <mergeCell ref="A963:C963"/>
    <mergeCell ref="Y963:AA963"/>
    <mergeCell ref="A964:C964"/>
    <mergeCell ref="Y964:AA964"/>
    <mergeCell ref="A965:C965"/>
    <mergeCell ref="A976:C976"/>
    <mergeCell ref="A977:C977"/>
    <mergeCell ref="A955:C955"/>
    <mergeCell ref="Y955:AA955"/>
    <mergeCell ref="A956:C956"/>
    <mergeCell ref="Y956:AA956"/>
    <mergeCell ref="A957:C957"/>
    <mergeCell ref="Y957:AA957"/>
    <mergeCell ref="A958:C958"/>
    <mergeCell ref="Y958:AA958"/>
    <mergeCell ref="A1006:C1006"/>
    <mergeCell ref="W1006:Y1006"/>
    <mergeCell ref="A1007:C1007"/>
    <mergeCell ref="W1007:Y1007"/>
    <mergeCell ref="A1008:C1008"/>
    <mergeCell ref="W1008:Y1008"/>
    <mergeCell ref="A1003:C1003"/>
    <mergeCell ref="W1003:Y1003"/>
    <mergeCell ref="A1004:C1004"/>
    <mergeCell ref="W1004:Y1004"/>
    <mergeCell ref="A1005:C1005"/>
    <mergeCell ref="W1005:Y1005"/>
    <mergeCell ref="A1000:C1000"/>
    <mergeCell ref="W1000:Y1000"/>
    <mergeCell ref="A1001:C1001"/>
    <mergeCell ref="W1001:Y1001"/>
    <mergeCell ref="A1002:C1002"/>
    <mergeCell ref="W1002:Y1002"/>
    <mergeCell ref="A1016:C1016"/>
    <mergeCell ref="W1016:Y1016"/>
    <mergeCell ref="A1017:C1017"/>
    <mergeCell ref="W1017:Y1017"/>
    <mergeCell ref="A1018:C1018"/>
    <mergeCell ref="W1018:Y1018"/>
    <mergeCell ref="A1012:C1012"/>
    <mergeCell ref="W1012:Y1012"/>
    <mergeCell ref="A1013:C1013"/>
    <mergeCell ref="W1013:Y1013"/>
    <mergeCell ref="A1014:C1014"/>
    <mergeCell ref="A1015:C1015"/>
    <mergeCell ref="W1015:Y1015"/>
    <mergeCell ref="A1009:C1009"/>
    <mergeCell ref="W1009:Y1009"/>
    <mergeCell ref="A1010:C1010"/>
    <mergeCell ref="W1010:Y1010"/>
    <mergeCell ref="A1011:C1011"/>
    <mergeCell ref="W1011:Y1011"/>
    <mergeCell ref="A1029:C1029"/>
    <mergeCell ref="A1030:C1030"/>
    <mergeCell ref="A1031:C1031"/>
    <mergeCell ref="W1031:Y1031"/>
    <mergeCell ref="A1032:C1032"/>
    <mergeCell ref="A1033:C1033"/>
    <mergeCell ref="A1023:C1023"/>
    <mergeCell ref="A1024:C1024"/>
    <mergeCell ref="A1025:C1025"/>
    <mergeCell ref="A1026:C1026"/>
    <mergeCell ref="A1027:C1027"/>
    <mergeCell ref="A1028:C1028"/>
    <mergeCell ref="A1019:C1019"/>
    <mergeCell ref="W1019:Y1019"/>
    <mergeCell ref="A1020:C1020"/>
    <mergeCell ref="W1020:Y1020"/>
    <mergeCell ref="A1021:C1021"/>
    <mergeCell ref="A1022:C1022"/>
    <mergeCell ref="W1022:Y1022"/>
    <mergeCell ref="A1038:C1038"/>
    <mergeCell ref="W1038:Y1038"/>
    <mergeCell ref="A1039:C1039"/>
    <mergeCell ref="W1039:Y1039"/>
    <mergeCell ref="A1040:C1040"/>
    <mergeCell ref="W1040:Y1040"/>
    <mergeCell ref="A1048:C1048"/>
    <mergeCell ref="W1048:Y1048"/>
    <mergeCell ref="A1049:C1049"/>
    <mergeCell ref="W1049:Y1049"/>
    <mergeCell ref="A1034:C1034"/>
    <mergeCell ref="A1035:C1035"/>
    <mergeCell ref="W1035:Y1035"/>
    <mergeCell ref="A1036:C1036"/>
    <mergeCell ref="W1036:Y1036"/>
    <mergeCell ref="A1037:C1037"/>
    <mergeCell ref="W1037:Y1037"/>
    <mergeCell ref="A1057:C1057"/>
    <mergeCell ref="W1057:Y1057"/>
    <mergeCell ref="A1058:C1058"/>
    <mergeCell ref="W1058:Y1058"/>
    <mergeCell ref="A1059:C1059"/>
    <mergeCell ref="A1060:C1060"/>
    <mergeCell ref="W1060:Y1060"/>
    <mergeCell ref="A1052:C1052"/>
    <mergeCell ref="W1052:Y1052"/>
    <mergeCell ref="A1053:C1053"/>
    <mergeCell ref="A1054:C1054"/>
    <mergeCell ref="A1055:C1055"/>
    <mergeCell ref="A1056:C1056"/>
    <mergeCell ref="A1050:C1050"/>
    <mergeCell ref="A1051:C1051"/>
    <mergeCell ref="A1044:C1044"/>
    <mergeCell ref="A1041:C1041"/>
    <mergeCell ref="W1041:Y1041"/>
    <mergeCell ref="A1042:C1042"/>
    <mergeCell ref="W1042:Y1042"/>
    <mergeCell ref="A1043:C1043"/>
    <mergeCell ref="W1043:Y1043"/>
    <mergeCell ref="Y1083:AA1083"/>
    <mergeCell ref="A1084:C1084"/>
    <mergeCell ref="Y1084:AA1084"/>
    <mergeCell ref="A1068:C1068"/>
    <mergeCell ref="W1068:Y1068"/>
    <mergeCell ref="A1069:C1069"/>
    <mergeCell ref="W1069:Y1069"/>
    <mergeCell ref="A1070:C1070"/>
    <mergeCell ref="W1070:Y1070"/>
    <mergeCell ref="A1065:C1065"/>
    <mergeCell ref="W1065:Y1065"/>
    <mergeCell ref="A1066:C1066"/>
    <mergeCell ref="W1066:Y1066"/>
    <mergeCell ref="A1067:C1067"/>
    <mergeCell ref="W1067:Y1067"/>
    <mergeCell ref="A1061:C1061"/>
    <mergeCell ref="W1061:Y1061"/>
    <mergeCell ref="A1062:C1062"/>
    <mergeCell ref="W1062:Y1062"/>
    <mergeCell ref="A1063:C1063"/>
    <mergeCell ref="A1064:C1064"/>
    <mergeCell ref="W1064:Y1064"/>
    <mergeCell ref="A176:C176"/>
    <mergeCell ref="W176:Y176"/>
    <mergeCell ref="A177:C177"/>
    <mergeCell ref="W177:Y177"/>
    <mergeCell ref="A178:C178"/>
    <mergeCell ref="W178:Y178"/>
    <mergeCell ref="A173:C173"/>
    <mergeCell ref="W173:Y173"/>
    <mergeCell ref="A174:C174"/>
    <mergeCell ref="W174:Y174"/>
    <mergeCell ref="A175:C175"/>
    <mergeCell ref="W175:Y175"/>
    <mergeCell ref="A1097:C1097"/>
    <mergeCell ref="A1098:C1098"/>
    <mergeCell ref="A1071:C1071"/>
    <mergeCell ref="W1071:Y1071"/>
    <mergeCell ref="A1072:C1072"/>
    <mergeCell ref="W1072:Y1072"/>
    <mergeCell ref="A1073:C1073"/>
    <mergeCell ref="A1074:C1074"/>
    <mergeCell ref="W1074:Y1074"/>
    <mergeCell ref="A1075:C1075"/>
    <mergeCell ref="Y1075:AA1075"/>
    <mergeCell ref="A1076:C1076"/>
    <mergeCell ref="Y1076:AA1076"/>
    <mergeCell ref="A1077:C1077"/>
    <mergeCell ref="A1078:C1078"/>
    <mergeCell ref="A1079:C1079"/>
    <mergeCell ref="A1080:C1080"/>
    <mergeCell ref="A1081:C1081"/>
    <mergeCell ref="A1082:C1082"/>
    <mergeCell ref="A1083:C1083"/>
    <mergeCell ref="Y420:AA420"/>
    <mergeCell ref="A220:C220"/>
    <mergeCell ref="A221:C221"/>
    <mergeCell ref="A222:C222"/>
    <mergeCell ref="A312:C312"/>
    <mergeCell ref="Y312:AA312"/>
    <mergeCell ref="A313:C313"/>
    <mergeCell ref="A314:C314"/>
    <mergeCell ref="W389:Y389"/>
    <mergeCell ref="A390:C390"/>
    <mergeCell ref="W390:Y390"/>
    <mergeCell ref="A391:C391"/>
    <mergeCell ref="W391:Y391"/>
    <mergeCell ref="A386:C386"/>
    <mergeCell ref="W386:Y386"/>
    <mergeCell ref="A387:C387"/>
    <mergeCell ref="A179:C179"/>
    <mergeCell ref="W179:Y179"/>
    <mergeCell ref="A180:C180"/>
    <mergeCell ref="A181:C181"/>
    <mergeCell ref="A182:C182"/>
    <mergeCell ref="A183:C183"/>
    <mergeCell ref="A398:C398"/>
    <mergeCell ref="A399:C399"/>
    <mergeCell ref="A400:C400"/>
    <mergeCell ref="A401:C401"/>
    <mergeCell ref="A402:C402"/>
    <mergeCell ref="A403:C403"/>
    <mergeCell ref="A395:C395"/>
    <mergeCell ref="A396:C396"/>
    <mergeCell ref="A397:C397"/>
    <mergeCell ref="W385:Y385"/>
    <mergeCell ref="W397:Y397"/>
    <mergeCell ref="A392:C392"/>
    <mergeCell ref="W392:Y392"/>
    <mergeCell ref="A393:C393"/>
    <mergeCell ref="W393:Y393"/>
    <mergeCell ref="A394:C394"/>
    <mergeCell ref="W394:Y394"/>
    <mergeCell ref="A389:C389"/>
    <mergeCell ref="W387:Y387"/>
    <mergeCell ref="A388:C388"/>
    <mergeCell ref="W388:Y388"/>
    <mergeCell ref="A381:C381"/>
    <mergeCell ref="A382:C382"/>
    <mergeCell ref="A383:C383"/>
    <mergeCell ref="A384:C384"/>
    <mergeCell ref="A385:C385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Y219:AA219"/>
    <mergeCell ref="A376:C376"/>
    <mergeCell ref="W376:Y376"/>
    <mergeCell ref="AX319:BA319"/>
    <mergeCell ref="A320:C320"/>
    <mergeCell ref="AX320:BA320"/>
    <mergeCell ref="A321:C321"/>
    <mergeCell ref="AX321:BA321"/>
    <mergeCell ref="A322:C322"/>
    <mergeCell ref="Y322:AA322"/>
    <mergeCell ref="A324:C324"/>
    <mergeCell ref="Y324:AA324"/>
    <mergeCell ref="A325:C325"/>
    <mergeCell ref="Y325:AA325"/>
    <mergeCell ref="A326:C326"/>
    <mergeCell ref="Y326:AA326"/>
    <mergeCell ref="A327:C327"/>
    <mergeCell ref="A328:C328"/>
    <mergeCell ref="A420:C420"/>
    <mergeCell ref="AX314:BA314"/>
    <mergeCell ref="A315:C315"/>
    <mergeCell ref="AX315:BA315"/>
    <mergeCell ref="A316:C316"/>
    <mergeCell ref="AX316:BA316"/>
    <mergeCell ref="A317:C317"/>
    <mergeCell ref="AX317:BA317"/>
    <mergeCell ref="A318:C318"/>
    <mergeCell ref="AX318:BA318"/>
    <mergeCell ref="A410:C410"/>
    <mergeCell ref="A411:C411"/>
    <mergeCell ref="W411:Y411"/>
    <mergeCell ref="A412:C412"/>
    <mergeCell ref="A413:C413"/>
    <mergeCell ref="A414:C414"/>
    <mergeCell ref="W395:Y395"/>
    <mergeCell ref="W597:Y597"/>
    <mergeCell ref="A592:C592"/>
    <mergeCell ref="W592:Y592"/>
    <mergeCell ref="A593:C593"/>
    <mergeCell ref="W593:Y593"/>
    <mergeCell ref="A594:C594"/>
    <mergeCell ref="W594:Y594"/>
    <mergeCell ref="A589:C589"/>
    <mergeCell ref="W589:Y589"/>
    <mergeCell ref="A590:C590"/>
    <mergeCell ref="W590:Y590"/>
    <mergeCell ref="Y440:AA440"/>
    <mergeCell ref="A441:C441"/>
    <mergeCell ref="A520:C520"/>
    <mergeCell ref="Y520:AA520"/>
    <mergeCell ref="A521:C521"/>
    <mergeCell ref="Y521:AA521"/>
    <mergeCell ref="A522:C522"/>
    <mergeCell ref="Y522:AA522"/>
    <mergeCell ref="A591:C591"/>
    <mergeCell ref="W591:Y591"/>
    <mergeCell ref="A571:C571"/>
    <mergeCell ref="A572:C572"/>
    <mergeCell ref="A573:C573"/>
    <mergeCell ref="A574:C574"/>
    <mergeCell ref="A575:C575"/>
    <mergeCell ref="A576:C576"/>
    <mergeCell ref="W568:Y568"/>
    <mergeCell ref="A569:C569"/>
    <mergeCell ref="W569:Y569"/>
    <mergeCell ref="A570:C570"/>
    <mergeCell ref="W570:Y570"/>
    <mergeCell ref="A596:C596"/>
    <mergeCell ref="A582:C582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Y543:AA543"/>
    <mergeCell ref="A544:C544"/>
    <mergeCell ref="A545:C545"/>
    <mergeCell ref="A546:C546"/>
    <mergeCell ref="A547:C547"/>
    <mergeCell ref="Y547:AA547"/>
    <mergeCell ref="A548:C548"/>
    <mergeCell ref="Y548:AA548"/>
    <mergeCell ref="A550:C550"/>
    <mergeCell ref="Y550:AA550"/>
    <mergeCell ref="A564:C564"/>
    <mergeCell ref="W564:Y564"/>
    <mergeCell ref="A565:C565"/>
    <mergeCell ref="W565:Y565"/>
    <mergeCell ref="A566:C566"/>
    <mergeCell ref="A567:C567"/>
    <mergeCell ref="W567:Y567"/>
    <mergeCell ref="A561:C561"/>
    <mergeCell ref="W561:Y561"/>
    <mergeCell ref="A562:C562"/>
    <mergeCell ref="W562:Y562"/>
    <mergeCell ref="A563:C563"/>
    <mergeCell ref="W596:Y596"/>
    <mergeCell ref="A597:C597"/>
    <mergeCell ref="A551:C551"/>
    <mergeCell ref="Y551:AA551"/>
    <mergeCell ref="A552:C552"/>
    <mergeCell ref="Y552:AA552"/>
    <mergeCell ref="A553:C553"/>
    <mergeCell ref="Y553:AA553"/>
    <mergeCell ref="A554:C554"/>
    <mergeCell ref="Y554:AA554"/>
    <mergeCell ref="A555:C555"/>
    <mergeCell ref="A556:C556"/>
    <mergeCell ref="A632:C632"/>
    <mergeCell ref="A633:C633"/>
    <mergeCell ref="A634:C634"/>
    <mergeCell ref="A613:C613"/>
    <mergeCell ref="A614:C614"/>
    <mergeCell ref="A615:C615"/>
    <mergeCell ref="A616:C616"/>
    <mergeCell ref="A617:C617"/>
    <mergeCell ref="A618:C618"/>
    <mergeCell ref="A607:C607"/>
    <mergeCell ref="A608:C608"/>
    <mergeCell ref="A609:C609"/>
    <mergeCell ref="A610:C610"/>
    <mergeCell ref="A611:C611"/>
    <mergeCell ref="A612:C612"/>
    <mergeCell ref="A603:C603"/>
    <mergeCell ref="A604:C604"/>
    <mergeCell ref="A598:C598"/>
    <mergeCell ref="A605:C605"/>
    <mergeCell ref="A606:C606"/>
    <mergeCell ref="A557:C557"/>
    <mergeCell ref="A558:C558"/>
    <mergeCell ref="AD598:AF598"/>
    <mergeCell ref="A599:C599"/>
    <mergeCell ref="W599:Y599"/>
    <mergeCell ref="A600:C600"/>
    <mergeCell ref="W600:Y600"/>
    <mergeCell ref="A601:C601"/>
    <mergeCell ref="W601:Y601"/>
    <mergeCell ref="A602:C602"/>
    <mergeCell ref="W602:Y602"/>
    <mergeCell ref="A643:C643"/>
    <mergeCell ref="W643:Y643"/>
    <mergeCell ref="A644:C644"/>
    <mergeCell ref="W644:Y644"/>
    <mergeCell ref="A645:C645"/>
    <mergeCell ref="W645:Y645"/>
    <mergeCell ref="A629:C629"/>
    <mergeCell ref="A630:C630"/>
    <mergeCell ref="A631:C631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W604:Y604"/>
    <mergeCell ref="A628:C628"/>
    <mergeCell ref="Y628:AA628"/>
    <mergeCell ref="W606:Y606"/>
    <mergeCell ref="A953:C953"/>
    <mergeCell ref="A772:C772"/>
    <mergeCell ref="A848:C848"/>
    <mergeCell ref="Y848:AA848"/>
    <mergeCell ref="A849:C849"/>
    <mergeCell ref="AX748:BA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Y756:AA756"/>
    <mergeCell ref="A757:C757"/>
    <mergeCell ref="A758:C758"/>
    <mergeCell ref="A759:C759"/>
    <mergeCell ref="A760:C760"/>
    <mergeCell ref="Y760:AA760"/>
    <mergeCell ref="A761:C761"/>
    <mergeCell ref="A829:C829"/>
    <mergeCell ref="W829:Y829"/>
    <mergeCell ref="A830:C830"/>
    <mergeCell ref="W830:Y830"/>
    <mergeCell ref="A831:C831"/>
    <mergeCell ref="A832:C832"/>
    <mergeCell ref="W832:Y832"/>
    <mergeCell ref="A816:C816"/>
    <mergeCell ref="W816:Y816"/>
    <mergeCell ref="A933:C933"/>
    <mergeCell ref="A934:C934"/>
    <mergeCell ref="A990:C990"/>
    <mergeCell ref="A985:C985"/>
    <mergeCell ref="A986:C986"/>
    <mergeCell ref="A947:C947"/>
    <mergeCell ref="W947:Y947"/>
    <mergeCell ref="W942:Y942"/>
    <mergeCell ref="A943:C943"/>
    <mergeCell ref="A944:C944"/>
    <mergeCell ref="A945:C945"/>
    <mergeCell ref="A946:C946"/>
    <mergeCell ref="W946:Y946"/>
    <mergeCell ref="A937:C937"/>
    <mergeCell ref="A938:C938"/>
    <mergeCell ref="A939:C939"/>
    <mergeCell ref="A940:C940"/>
    <mergeCell ref="A941:C941"/>
    <mergeCell ref="A942:C942"/>
    <mergeCell ref="A949:C949"/>
    <mergeCell ref="W949:Y949"/>
    <mergeCell ref="A950:C950"/>
    <mergeCell ref="W950:Y950"/>
    <mergeCell ref="A971:C971"/>
    <mergeCell ref="A972:C972"/>
    <mergeCell ref="A973:C973"/>
    <mergeCell ref="A974:C974"/>
    <mergeCell ref="A975:C975"/>
    <mergeCell ref="A970:C970"/>
    <mergeCell ref="Y970:AA970"/>
    <mergeCell ref="A951:C951"/>
    <mergeCell ref="W951:Y951"/>
    <mergeCell ref="A952:C952"/>
    <mergeCell ref="W952:Y952"/>
    <mergeCell ref="Y991:AA991"/>
    <mergeCell ref="Y965:AA965"/>
    <mergeCell ref="A969:C969"/>
    <mergeCell ref="A1096:C1096"/>
    <mergeCell ref="A992:C992"/>
    <mergeCell ref="Y992:AA992"/>
    <mergeCell ref="A993:C993"/>
    <mergeCell ref="A994:C994"/>
    <mergeCell ref="A966:C966"/>
    <mergeCell ref="W966:Y966"/>
    <mergeCell ref="A967:C967"/>
    <mergeCell ref="W967:Y967"/>
    <mergeCell ref="A968:C968"/>
    <mergeCell ref="W968:Y968"/>
    <mergeCell ref="A1045:C1045"/>
    <mergeCell ref="W1045:Y1045"/>
    <mergeCell ref="A1046:C1046"/>
    <mergeCell ref="W1046:Y1046"/>
    <mergeCell ref="A1047:C1047"/>
    <mergeCell ref="W1047:Y1047"/>
    <mergeCell ref="A978:C978"/>
    <mergeCell ref="A979:C979"/>
    <mergeCell ref="A980:C980"/>
    <mergeCell ref="A981:C981"/>
    <mergeCell ref="A982:C982"/>
    <mergeCell ref="A983:C983"/>
    <mergeCell ref="Y983:AA983"/>
    <mergeCell ref="A984:C984"/>
    <mergeCell ref="A987:C987"/>
    <mergeCell ref="Y987:AA987"/>
    <mergeCell ref="A988:C988"/>
    <mergeCell ref="Y988:AA988"/>
    <mergeCell ref="W1100:Y1100"/>
    <mergeCell ref="S1103:U1103"/>
    <mergeCell ref="S1106:V1106"/>
    <mergeCell ref="S1107:V1107"/>
    <mergeCell ref="A1108:C1108"/>
    <mergeCell ref="S1108:V1108"/>
    <mergeCell ref="S1109:V1109"/>
    <mergeCell ref="A1111:E1111"/>
    <mergeCell ref="S1111:V1111"/>
    <mergeCell ref="G1118:N1118"/>
    <mergeCell ref="A195:C195"/>
    <mergeCell ref="W195:Y195"/>
    <mergeCell ref="W436:Y436"/>
    <mergeCell ref="W770:Y770"/>
    <mergeCell ref="W856:Y856"/>
    <mergeCell ref="W1095:Y1095"/>
    <mergeCell ref="A1085:C1085"/>
    <mergeCell ref="Y1085:AA1085"/>
    <mergeCell ref="A1086:C1086"/>
    <mergeCell ref="A1087:C1087"/>
    <mergeCell ref="Y1087:AA1087"/>
    <mergeCell ref="A1088:C1088"/>
    <mergeCell ref="A1089:C1089"/>
    <mergeCell ref="A1090:C1090"/>
    <mergeCell ref="A1091:C1091"/>
    <mergeCell ref="A1092:C1092"/>
    <mergeCell ref="A1093:C1093"/>
    <mergeCell ref="A1094:C1094"/>
    <mergeCell ref="Y1094:AA1094"/>
    <mergeCell ref="A1095:C1095"/>
    <mergeCell ref="Y990:AA990"/>
    <mergeCell ref="A991:C991"/>
  </mergeCells>
  <pageMargins left="0.23622047244094491" right="0.23622047244094491" top="0.74803149606299213" bottom="0.74803149606299213" header="0.31496062992125984" footer="0.31496062992125984"/>
  <pageSetup paperSize="9" scale="32" orientation="landscape" verticalDpi="0" r:id="rId1"/>
  <rowBreaks count="16" manualBreakCount="16">
    <brk id="51" max="16383" man="1"/>
    <brk id="111" max="62" man="1"/>
    <brk id="167" max="62" man="1"/>
    <brk id="223" max="16383" man="1"/>
    <brk id="292" max="62" man="1"/>
    <brk id="329" max="62" man="1"/>
    <brk id="396" max="62" man="1"/>
    <brk id="499" max="62" man="1"/>
    <brk id="605" max="16383" man="1"/>
    <brk id="648" max="62" man="1"/>
    <brk id="720" max="62" man="1"/>
    <brk id="773" max="62" man="1"/>
    <brk id="831" max="62" man="1"/>
    <brk id="870" max="62" man="1"/>
    <brk id="996" max="62" man="1"/>
    <brk id="1098" max="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5"/>
  <sheetViews>
    <sheetView tabSelected="1" view="pageBreakPreview" topLeftCell="A784" zoomScale="60" zoomScaleNormal="100" workbookViewId="0">
      <selection activeCell="S884" sqref="S884:V884"/>
    </sheetView>
  </sheetViews>
  <sheetFormatPr defaultColWidth="9.140625" defaultRowHeight="15.75" x14ac:dyDescent="0.25"/>
  <cols>
    <col min="1" max="1" width="5" style="39" customWidth="1"/>
    <col min="2" max="2" width="2.7109375" style="39" customWidth="1"/>
    <col min="3" max="3" width="46.140625" style="39" customWidth="1"/>
    <col min="4" max="4" width="8.7109375" style="39" customWidth="1"/>
    <col min="5" max="5" width="8.5703125" style="39" customWidth="1"/>
    <col min="6" max="6" width="8.28515625" style="39" customWidth="1"/>
    <col min="7" max="7" width="6.7109375" style="39" customWidth="1"/>
    <col min="8" max="8" width="8.28515625" style="39" customWidth="1"/>
    <col min="9" max="9" width="8.7109375" style="39" customWidth="1"/>
    <col min="10" max="10" width="8.140625" style="39" customWidth="1"/>
    <col min="11" max="11" width="5.85546875" style="39" customWidth="1"/>
    <col min="12" max="12" width="7.85546875" style="39" customWidth="1"/>
    <col min="13" max="13" width="9.28515625" style="39" customWidth="1"/>
    <col min="14" max="14" width="7" style="39" customWidth="1"/>
    <col min="15" max="15" width="7.28515625" style="39" customWidth="1"/>
    <col min="16" max="16" width="7.42578125" style="39" customWidth="1"/>
    <col min="17" max="17" width="8.42578125" style="39" customWidth="1"/>
    <col min="18" max="18" width="8.5703125" style="39" customWidth="1"/>
    <col min="19" max="19" width="7.42578125" style="39" customWidth="1"/>
    <col min="20" max="21" width="8.42578125" style="39" customWidth="1"/>
    <col min="22" max="22" width="11.7109375" style="39" customWidth="1"/>
    <col min="23" max="25" width="0" style="39" hidden="1" customWidth="1"/>
    <col min="26" max="55" width="0" style="40" hidden="1" customWidth="1"/>
    <col min="56" max="56" width="0" style="39" hidden="1" customWidth="1"/>
    <col min="57" max="57" width="8.42578125" style="39" customWidth="1"/>
    <col min="58" max="58" width="7.85546875" style="39" customWidth="1"/>
    <col min="59" max="59" width="7.42578125" style="39" customWidth="1"/>
    <col min="60" max="60" width="7.28515625" style="39" customWidth="1"/>
    <col min="61" max="61" width="8.140625" style="39" customWidth="1"/>
    <col min="62" max="62" width="7.28515625" style="39" customWidth="1"/>
    <col min="63" max="63" width="6" style="39" customWidth="1"/>
    <col min="64" max="66" width="9.140625" style="39" hidden="1" customWidth="1"/>
    <col min="67" max="16384" width="9.140625" style="39"/>
  </cols>
  <sheetData>
    <row r="1" spans="1:63" ht="15.75" customHeight="1" thickBot="1" x14ac:dyDescent="0.3">
      <c r="A1" s="34"/>
      <c r="B1" s="35"/>
      <c r="C1" s="35"/>
      <c r="D1" s="687" t="s">
        <v>296</v>
      </c>
      <c r="E1" s="688"/>
      <c r="F1" s="688"/>
      <c r="G1" s="688"/>
      <c r="H1" s="688"/>
      <c r="I1" s="689"/>
      <c r="J1" s="690" t="s">
        <v>295</v>
      </c>
      <c r="K1" s="691"/>
      <c r="L1" s="691"/>
      <c r="M1" s="691"/>
      <c r="N1" s="691"/>
      <c r="O1" s="691"/>
      <c r="P1" s="692"/>
      <c r="Q1" s="693" t="s">
        <v>296</v>
      </c>
      <c r="R1" s="694"/>
      <c r="S1" s="694"/>
      <c r="T1" s="694"/>
      <c r="U1" s="694"/>
      <c r="V1" s="695"/>
      <c r="W1" s="690" t="s">
        <v>295</v>
      </c>
      <c r="X1" s="691"/>
      <c r="Y1" s="691"/>
      <c r="Z1" s="691"/>
      <c r="AA1" s="691"/>
      <c r="AB1" s="691"/>
      <c r="AC1" s="692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7"/>
      <c r="AP1" s="248"/>
      <c r="AQ1" s="248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9"/>
      <c r="BE1" s="690" t="s">
        <v>295</v>
      </c>
      <c r="BF1" s="691"/>
      <c r="BG1" s="691"/>
      <c r="BH1" s="691"/>
      <c r="BI1" s="691"/>
      <c r="BJ1" s="691"/>
      <c r="BK1" s="692"/>
    </row>
    <row r="2" spans="1:63" ht="15.75" customHeight="1" thickBot="1" x14ac:dyDescent="0.3">
      <c r="A2" s="34" t="s">
        <v>235</v>
      </c>
      <c r="B2" s="35"/>
      <c r="C2" s="35"/>
      <c r="D2" s="261" t="s">
        <v>2</v>
      </c>
      <c r="E2" s="262" t="s">
        <v>0</v>
      </c>
      <c r="F2" s="263" t="s">
        <v>3</v>
      </c>
      <c r="G2" s="264" t="s">
        <v>4</v>
      </c>
      <c r="H2" s="264" t="s">
        <v>60</v>
      </c>
      <c r="I2" s="265" t="s">
        <v>5</v>
      </c>
      <c r="J2" s="238" t="s">
        <v>210</v>
      </c>
      <c r="K2" s="239" t="s">
        <v>213</v>
      </c>
      <c r="L2" s="239" t="s">
        <v>207</v>
      </c>
      <c r="M2" s="239" t="s">
        <v>292</v>
      </c>
      <c r="N2" s="239" t="s">
        <v>293</v>
      </c>
      <c r="O2" s="239" t="s">
        <v>294</v>
      </c>
      <c r="P2" s="240" t="s">
        <v>204</v>
      </c>
      <c r="Q2" s="255" t="s">
        <v>2</v>
      </c>
      <c r="R2" s="256" t="s">
        <v>0</v>
      </c>
      <c r="S2" s="255" t="s">
        <v>3</v>
      </c>
      <c r="T2" s="257" t="s">
        <v>4</v>
      </c>
      <c r="U2" s="257" t="s">
        <v>60</v>
      </c>
      <c r="V2" s="256" t="s">
        <v>5</v>
      </c>
      <c r="W2" s="41"/>
      <c r="X2" s="242" t="s">
        <v>1</v>
      </c>
      <c r="Y2" s="243"/>
      <c r="Z2" s="244"/>
      <c r="AA2" s="245"/>
      <c r="AB2" s="245" t="s">
        <v>205</v>
      </c>
      <c r="AC2" s="42"/>
      <c r="AD2" s="42"/>
      <c r="AE2" s="42"/>
      <c r="AF2" s="42"/>
      <c r="AG2" s="42"/>
      <c r="AH2" s="42" t="s">
        <v>206</v>
      </c>
      <c r="AI2" s="42"/>
      <c r="AJ2" s="42"/>
      <c r="AK2" s="42"/>
      <c r="AL2" s="42"/>
      <c r="AM2" s="42"/>
      <c r="AN2" s="42"/>
      <c r="AO2" s="244"/>
      <c r="AP2" s="245"/>
      <c r="AQ2" s="245" t="s">
        <v>205</v>
      </c>
      <c r="AR2" s="42"/>
      <c r="AS2" s="42"/>
      <c r="AT2" s="42"/>
      <c r="AU2" s="42"/>
      <c r="AV2" s="42"/>
      <c r="AW2" s="42" t="s">
        <v>206</v>
      </c>
      <c r="AX2" s="42"/>
      <c r="AY2" s="42"/>
      <c r="AZ2" s="42"/>
      <c r="BA2" s="42"/>
      <c r="BB2" s="42"/>
      <c r="BC2" s="42"/>
      <c r="BE2" s="238" t="s">
        <v>210</v>
      </c>
      <c r="BF2" s="239" t="s">
        <v>213</v>
      </c>
      <c r="BG2" s="239" t="s">
        <v>207</v>
      </c>
      <c r="BH2" s="239" t="s">
        <v>292</v>
      </c>
      <c r="BI2" s="239" t="s">
        <v>293</v>
      </c>
      <c r="BJ2" s="239" t="s">
        <v>294</v>
      </c>
      <c r="BK2" s="240" t="s">
        <v>204</v>
      </c>
    </row>
    <row r="3" spans="1:63" ht="16.5" customHeight="1" thickBot="1" x14ac:dyDescent="0.3">
      <c r="A3" s="215"/>
      <c r="B3" s="216"/>
      <c r="C3" s="216"/>
      <c r="D3" s="250" t="s">
        <v>43</v>
      </c>
      <c r="E3" s="258"/>
      <c r="F3" s="241"/>
      <c r="G3" s="259"/>
      <c r="H3" s="259"/>
      <c r="I3" s="260"/>
      <c r="J3" s="218"/>
      <c r="K3" s="218"/>
      <c r="L3" s="218"/>
      <c r="M3" s="218"/>
      <c r="N3" s="218"/>
      <c r="O3" s="218"/>
      <c r="P3" s="237"/>
      <c r="Q3" s="250" t="s">
        <v>44</v>
      </c>
      <c r="R3" s="251"/>
      <c r="S3" s="252"/>
      <c r="T3" s="253"/>
      <c r="U3" s="253"/>
      <c r="V3" s="254"/>
      <c r="W3" s="219"/>
      <c r="X3" s="215"/>
      <c r="Y3" s="216"/>
      <c r="Z3" s="220"/>
      <c r="AA3" s="221" t="s">
        <v>43</v>
      </c>
      <c r="AB3" s="222" t="s">
        <v>199</v>
      </c>
      <c r="AC3" s="217" t="s">
        <v>200</v>
      </c>
      <c r="AD3" s="217" t="s">
        <v>201</v>
      </c>
      <c r="AE3" s="217" t="s">
        <v>202</v>
      </c>
      <c r="AF3" s="217" t="s">
        <v>203</v>
      </c>
      <c r="AG3" s="221" t="s">
        <v>204</v>
      </c>
      <c r="AH3" s="221" t="s">
        <v>207</v>
      </c>
      <c r="AI3" s="221" t="s">
        <v>208</v>
      </c>
      <c r="AJ3" s="220" t="s">
        <v>209</v>
      </c>
      <c r="AK3" s="220" t="s">
        <v>210</v>
      </c>
      <c r="AL3" s="217" t="s">
        <v>211</v>
      </c>
      <c r="AM3" s="217" t="s">
        <v>212</v>
      </c>
      <c r="AN3" s="217" t="s">
        <v>213</v>
      </c>
      <c r="AO3" s="220"/>
      <c r="AP3" s="221" t="s">
        <v>193</v>
      </c>
      <c r="AQ3" s="222" t="s">
        <v>199</v>
      </c>
      <c r="AR3" s="217" t="s">
        <v>200</v>
      </c>
      <c r="AS3" s="217" t="s">
        <v>201</v>
      </c>
      <c r="AT3" s="217" t="s">
        <v>202</v>
      </c>
      <c r="AU3" s="217" t="s">
        <v>203</v>
      </c>
      <c r="AV3" s="221" t="s">
        <v>204</v>
      </c>
      <c r="AW3" s="221" t="s">
        <v>207</v>
      </c>
      <c r="AX3" s="221" t="s">
        <v>208</v>
      </c>
      <c r="AY3" s="220" t="s">
        <v>209</v>
      </c>
      <c r="AZ3" s="220" t="s">
        <v>210</v>
      </c>
      <c r="BA3" s="217" t="s">
        <v>211</v>
      </c>
      <c r="BB3" s="217" t="s">
        <v>212</v>
      </c>
      <c r="BC3" s="217" t="s">
        <v>213</v>
      </c>
      <c r="BE3" s="223"/>
      <c r="BF3" s="223"/>
      <c r="BG3" s="223"/>
      <c r="BH3" s="223"/>
      <c r="BI3" s="223"/>
      <c r="BJ3" s="223"/>
      <c r="BK3" s="223"/>
    </row>
    <row r="4" spans="1:63" s="43" customFormat="1" ht="15.75" customHeight="1" x14ac:dyDescent="0.25">
      <c r="A4" s="696" t="s">
        <v>70</v>
      </c>
      <c r="B4" s="696"/>
      <c r="C4" s="696"/>
      <c r="D4" s="236"/>
      <c r="E4" s="228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36"/>
      <c r="R4" s="228"/>
      <c r="S4" s="200"/>
      <c r="T4" s="200"/>
      <c r="U4" s="200"/>
      <c r="V4" s="200"/>
      <c r="W4" s="697" t="s">
        <v>70</v>
      </c>
      <c r="X4" s="697"/>
      <c r="Y4" s="697"/>
      <c r="Z4" s="228"/>
      <c r="AA4" s="228"/>
      <c r="AB4" s="200">
        <v>12</v>
      </c>
      <c r="AC4" s="200">
        <v>13</v>
      </c>
      <c r="AD4" s="200">
        <v>14</v>
      </c>
      <c r="AE4" s="200">
        <v>15</v>
      </c>
      <c r="AF4" s="200">
        <v>16</v>
      </c>
      <c r="AG4" s="200">
        <v>17</v>
      </c>
      <c r="AH4" s="200">
        <v>18</v>
      </c>
      <c r="AI4" s="200">
        <v>19</v>
      </c>
      <c r="AJ4" s="200">
        <v>20</v>
      </c>
      <c r="AK4" s="200">
        <v>21</v>
      </c>
      <c r="AL4" s="200">
        <v>22</v>
      </c>
      <c r="AM4" s="200">
        <v>23</v>
      </c>
      <c r="AN4" s="200">
        <v>24</v>
      </c>
      <c r="AO4" s="228"/>
      <c r="AP4" s="228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4"/>
      <c r="BE4" s="200"/>
      <c r="BF4" s="200"/>
      <c r="BG4" s="200"/>
      <c r="BH4" s="200"/>
      <c r="BI4" s="200"/>
      <c r="BJ4" s="200"/>
      <c r="BK4" s="200"/>
    </row>
    <row r="5" spans="1:63" ht="18.75" customHeight="1" x14ac:dyDescent="0.3">
      <c r="A5" s="685" t="s">
        <v>13</v>
      </c>
      <c r="B5" s="685"/>
      <c r="C5" s="685"/>
      <c r="D5" s="228"/>
      <c r="E5" s="228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28"/>
      <c r="R5" s="228"/>
      <c r="S5" s="229"/>
      <c r="T5" s="229"/>
      <c r="U5" s="229"/>
      <c r="V5" s="200"/>
      <c r="W5" s="686" t="s">
        <v>13</v>
      </c>
      <c r="X5" s="686"/>
      <c r="Y5" s="686"/>
      <c r="Z5" s="228"/>
      <c r="AA5" s="228"/>
      <c r="AB5" s="229"/>
      <c r="AC5" s="229"/>
      <c r="AD5" s="200"/>
      <c r="AE5" s="229"/>
      <c r="AF5" s="229"/>
      <c r="AG5" s="229"/>
      <c r="AH5" s="200"/>
      <c r="AI5" s="229"/>
      <c r="AJ5" s="229"/>
      <c r="AK5" s="229"/>
      <c r="AL5" s="200"/>
      <c r="AM5" s="200"/>
      <c r="AN5" s="200"/>
      <c r="AO5" s="228"/>
      <c r="AP5" s="228"/>
      <c r="AQ5" s="229"/>
      <c r="AR5" s="229"/>
      <c r="AS5" s="200"/>
      <c r="AT5" s="229"/>
      <c r="AU5" s="229"/>
      <c r="AV5" s="229"/>
      <c r="AW5" s="200"/>
      <c r="AX5" s="229"/>
      <c r="AY5" s="229"/>
      <c r="AZ5" s="229"/>
      <c r="BA5" s="200"/>
      <c r="BB5" s="200"/>
      <c r="BC5" s="200"/>
      <c r="BD5" s="230"/>
      <c r="BE5" s="200"/>
      <c r="BF5" s="200"/>
      <c r="BG5" s="200"/>
      <c r="BH5" s="200"/>
      <c r="BI5" s="200"/>
      <c r="BJ5" s="200"/>
      <c r="BK5" s="200"/>
    </row>
    <row r="6" spans="1:63" ht="15.75" customHeight="1" x14ac:dyDescent="0.25">
      <c r="A6" s="498" t="s">
        <v>355</v>
      </c>
      <c r="B6" s="498"/>
      <c r="C6" s="498"/>
      <c r="D6" s="201">
        <v>62</v>
      </c>
      <c r="E6" s="201">
        <v>60</v>
      </c>
      <c r="F6" s="201"/>
      <c r="G6" s="201"/>
      <c r="H6" s="201"/>
      <c r="I6" s="201"/>
      <c r="J6" s="10"/>
      <c r="K6" s="201"/>
      <c r="L6" s="201"/>
      <c r="M6" s="201"/>
      <c r="N6" s="201"/>
      <c r="O6" s="201"/>
      <c r="P6" s="201"/>
      <c r="Q6" s="201">
        <v>83</v>
      </c>
      <c r="R6" s="201">
        <v>80</v>
      </c>
      <c r="S6" s="201"/>
      <c r="T6" s="201"/>
      <c r="U6" s="201"/>
      <c r="V6" s="201"/>
      <c r="W6" s="498" t="s">
        <v>355</v>
      </c>
      <c r="X6" s="498"/>
      <c r="Y6" s="498"/>
      <c r="Z6" s="201">
        <v>62</v>
      </c>
      <c r="AA6" s="201">
        <v>65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>
        <v>83</v>
      </c>
      <c r="AP6" s="201" t="s">
        <v>356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457"/>
      <c r="BE6" s="201"/>
      <c r="BF6" s="201"/>
      <c r="BG6" s="201"/>
      <c r="BH6" s="201"/>
      <c r="BI6" s="201"/>
      <c r="BJ6" s="201"/>
      <c r="BK6" s="201"/>
    </row>
    <row r="7" spans="1:63" ht="15.75" customHeight="1" x14ac:dyDescent="0.25">
      <c r="A7" s="548" t="s">
        <v>34</v>
      </c>
      <c r="B7" s="548"/>
      <c r="C7" s="548"/>
      <c r="D7" s="200" t="s">
        <v>357</v>
      </c>
      <c r="E7" s="200">
        <v>46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 t="s">
        <v>358</v>
      </c>
      <c r="R7" s="200">
        <v>60</v>
      </c>
      <c r="S7" s="200"/>
      <c r="T7" s="200"/>
      <c r="U7" s="200"/>
      <c r="V7" s="200"/>
      <c r="W7" s="548" t="s">
        <v>34</v>
      </c>
      <c r="X7" s="548"/>
      <c r="Y7" s="548"/>
      <c r="Z7" s="200" t="s">
        <v>357</v>
      </c>
      <c r="AA7" s="200">
        <v>46</v>
      </c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 t="s">
        <v>358</v>
      </c>
      <c r="AP7" s="200">
        <v>60</v>
      </c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457"/>
      <c r="BE7" s="200"/>
      <c r="BF7" s="200"/>
      <c r="BG7" s="200"/>
      <c r="BH7" s="200"/>
      <c r="BI7" s="200"/>
      <c r="BJ7" s="200"/>
      <c r="BK7" s="200"/>
    </row>
    <row r="8" spans="1:63" ht="15.75" customHeight="1" x14ac:dyDescent="0.25">
      <c r="A8" s="548" t="s">
        <v>25</v>
      </c>
      <c r="B8" s="548"/>
      <c r="C8" s="548"/>
      <c r="D8" s="200">
        <v>16</v>
      </c>
      <c r="E8" s="200">
        <v>16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>
        <v>23</v>
      </c>
      <c r="R8" s="200">
        <v>23</v>
      </c>
      <c r="S8" s="200"/>
      <c r="T8" s="200"/>
      <c r="U8" s="200"/>
      <c r="V8" s="200"/>
      <c r="W8" s="548" t="s">
        <v>25</v>
      </c>
      <c r="X8" s="548"/>
      <c r="Y8" s="548"/>
      <c r="Z8" s="200">
        <v>16</v>
      </c>
      <c r="AA8" s="200">
        <v>16</v>
      </c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>
        <v>23</v>
      </c>
      <c r="AP8" s="200">
        <v>23</v>
      </c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457"/>
      <c r="BE8" s="200"/>
      <c r="BF8" s="200"/>
      <c r="BG8" s="200"/>
      <c r="BH8" s="200"/>
      <c r="BI8" s="200"/>
      <c r="BJ8" s="200"/>
      <c r="BK8" s="200"/>
    </row>
    <row r="9" spans="1:63" ht="15.75" customHeight="1" x14ac:dyDescent="0.25">
      <c r="A9" s="548" t="s">
        <v>359</v>
      </c>
      <c r="B9" s="548"/>
      <c r="C9" s="548"/>
      <c r="D9" s="200">
        <v>3</v>
      </c>
      <c r="E9" s="200">
        <v>3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0">
        <v>4</v>
      </c>
      <c r="R9" s="200">
        <v>4</v>
      </c>
      <c r="S9" s="201"/>
      <c r="T9" s="201"/>
      <c r="U9" s="201"/>
      <c r="V9" s="201"/>
      <c r="W9" s="548" t="s">
        <v>28</v>
      </c>
      <c r="X9" s="548"/>
      <c r="Y9" s="548"/>
      <c r="Z9" s="200">
        <v>3</v>
      </c>
      <c r="AA9" s="200">
        <v>3</v>
      </c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>
        <v>4</v>
      </c>
      <c r="AP9" s="200">
        <v>4</v>
      </c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457"/>
      <c r="BE9" s="201"/>
      <c r="BF9" s="201"/>
      <c r="BG9" s="201"/>
      <c r="BH9" s="201"/>
      <c r="BI9" s="201"/>
      <c r="BJ9" s="201"/>
      <c r="BK9" s="201"/>
    </row>
    <row r="10" spans="1:63" ht="12.75" hidden="1" customHeight="1" x14ac:dyDescent="0.3">
      <c r="A10" s="548"/>
      <c r="B10" s="548"/>
      <c r="C10" s="548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0"/>
      <c r="R10" s="201"/>
      <c r="S10" s="201"/>
      <c r="T10" s="201"/>
      <c r="U10" s="201"/>
      <c r="V10" s="201"/>
      <c r="W10" s="548"/>
      <c r="X10" s="548"/>
      <c r="Y10" s="548"/>
      <c r="Z10" s="200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457"/>
      <c r="BE10" s="201"/>
      <c r="BF10" s="201"/>
      <c r="BG10" s="201"/>
      <c r="BH10" s="201"/>
      <c r="BI10" s="201"/>
      <c r="BJ10" s="201"/>
      <c r="BK10" s="201"/>
    </row>
    <row r="11" spans="1:63" ht="12.75" hidden="1" customHeight="1" x14ac:dyDescent="0.3">
      <c r="A11" s="498"/>
      <c r="B11" s="498"/>
      <c r="C11" s="498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0"/>
      <c r="R11" s="201"/>
      <c r="S11" s="201"/>
      <c r="T11" s="201"/>
      <c r="U11" s="201"/>
      <c r="V11" s="201"/>
      <c r="W11" s="498" t="s">
        <v>136</v>
      </c>
      <c r="X11" s="498"/>
      <c r="Y11" s="498"/>
      <c r="Z11" s="200"/>
      <c r="AA11" s="201">
        <v>45</v>
      </c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0"/>
      <c r="AP11" s="201">
        <v>45</v>
      </c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457"/>
      <c r="BE11" s="201"/>
      <c r="BF11" s="201"/>
      <c r="BG11" s="201"/>
      <c r="BH11" s="201"/>
      <c r="BI11" s="201"/>
      <c r="BJ11" s="201"/>
      <c r="BK11" s="201"/>
    </row>
    <row r="12" spans="1:63" ht="12.75" hidden="1" customHeight="1" x14ac:dyDescent="0.3">
      <c r="A12" s="498"/>
      <c r="B12" s="498"/>
      <c r="C12" s="498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0"/>
      <c r="R12" s="201"/>
      <c r="S12" s="201"/>
      <c r="T12" s="201"/>
      <c r="U12" s="201"/>
      <c r="V12" s="201"/>
      <c r="W12" s="548" t="s">
        <v>28</v>
      </c>
      <c r="X12" s="548"/>
      <c r="Y12" s="548"/>
      <c r="Z12" s="200">
        <v>5</v>
      </c>
      <c r="AA12" s="201">
        <v>5</v>
      </c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0">
        <v>5</v>
      </c>
      <c r="AP12" s="201">
        <v>5</v>
      </c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457"/>
      <c r="BE12" s="201"/>
      <c r="BF12" s="201"/>
      <c r="BG12" s="201"/>
      <c r="BH12" s="201"/>
      <c r="BI12" s="201"/>
      <c r="BJ12" s="201"/>
      <c r="BK12" s="201"/>
    </row>
    <row r="13" spans="1:63" ht="15.75" customHeight="1" x14ac:dyDescent="0.25">
      <c r="A13" s="498"/>
      <c r="B13" s="498"/>
      <c r="C13" s="498"/>
      <c r="D13" s="200"/>
      <c r="E13" s="201"/>
      <c r="F13" s="201">
        <v>5.73</v>
      </c>
      <c r="G13" s="201">
        <v>11.04</v>
      </c>
      <c r="H13" s="201">
        <v>1.1000000000000001</v>
      </c>
      <c r="I13" s="201">
        <v>127</v>
      </c>
      <c r="J13" s="10">
        <v>3.5000000000000003E-2</v>
      </c>
      <c r="K13" s="10">
        <v>0.1</v>
      </c>
      <c r="L13" s="10">
        <v>150</v>
      </c>
      <c r="M13" s="10">
        <v>46.4</v>
      </c>
      <c r="N13" s="10">
        <v>105.1</v>
      </c>
      <c r="O13" s="10">
        <v>7.8</v>
      </c>
      <c r="P13" s="10">
        <v>1.18</v>
      </c>
      <c r="Q13" s="200"/>
      <c r="R13" s="201"/>
      <c r="S13" s="201">
        <v>7.52</v>
      </c>
      <c r="T13" s="201">
        <v>13.46</v>
      </c>
      <c r="U13" s="201">
        <v>1.51</v>
      </c>
      <c r="V13" s="201">
        <v>157</v>
      </c>
      <c r="W13" s="548" t="s">
        <v>10</v>
      </c>
      <c r="X13" s="548"/>
      <c r="Y13" s="548"/>
      <c r="Z13" s="200">
        <v>30</v>
      </c>
      <c r="AA13" s="201">
        <v>30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0">
        <v>30</v>
      </c>
      <c r="AP13" s="201">
        <v>30</v>
      </c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457"/>
      <c r="BE13" s="10">
        <v>0.05</v>
      </c>
      <c r="BF13" s="10">
        <v>0.15</v>
      </c>
      <c r="BG13" s="10">
        <v>191</v>
      </c>
      <c r="BH13" s="10">
        <v>62.8</v>
      </c>
      <c r="BI13" s="10">
        <v>138.6</v>
      </c>
      <c r="BJ13" s="10">
        <v>10.4</v>
      </c>
      <c r="BK13" s="10">
        <v>1.54</v>
      </c>
    </row>
    <row r="14" spans="1:63" ht="20.45" customHeight="1" x14ac:dyDescent="0.25">
      <c r="A14" s="498" t="s">
        <v>10</v>
      </c>
      <c r="B14" s="498"/>
      <c r="C14" s="498"/>
      <c r="D14" s="200">
        <v>20</v>
      </c>
      <c r="E14" s="201">
        <v>20</v>
      </c>
      <c r="F14" s="201">
        <v>1.58</v>
      </c>
      <c r="G14" s="201">
        <v>0.2</v>
      </c>
      <c r="H14" s="201">
        <v>9.66</v>
      </c>
      <c r="I14" s="201">
        <v>47</v>
      </c>
      <c r="J14" s="201">
        <v>4.4999999999999998E-2</v>
      </c>
      <c r="K14" s="201"/>
      <c r="L14" s="201"/>
      <c r="M14" s="201">
        <v>10</v>
      </c>
      <c r="N14" s="201">
        <v>46.8</v>
      </c>
      <c r="O14" s="201">
        <v>13.2</v>
      </c>
      <c r="P14" s="201">
        <v>1.07</v>
      </c>
      <c r="Q14" s="200">
        <v>30</v>
      </c>
      <c r="R14" s="201">
        <v>30</v>
      </c>
      <c r="S14" s="201">
        <v>2.37</v>
      </c>
      <c r="T14" s="201">
        <v>0.3</v>
      </c>
      <c r="U14" s="201">
        <v>14.49</v>
      </c>
      <c r="V14" s="201">
        <v>70</v>
      </c>
      <c r="W14" s="498" t="s">
        <v>10</v>
      </c>
      <c r="X14" s="498"/>
      <c r="Y14" s="498"/>
      <c r="Z14" s="200">
        <v>15</v>
      </c>
      <c r="AA14" s="201">
        <v>15</v>
      </c>
      <c r="AB14" s="201"/>
      <c r="AC14" s="200"/>
      <c r="AD14" s="200"/>
      <c r="AE14" s="201"/>
      <c r="AF14" s="201"/>
      <c r="AG14" s="200"/>
      <c r="AH14" s="200"/>
      <c r="AI14" s="201"/>
      <c r="AJ14" s="201"/>
      <c r="AK14" s="200"/>
      <c r="AL14" s="200"/>
      <c r="AM14" s="200"/>
      <c r="AN14" s="200"/>
      <c r="AO14" s="200">
        <v>20</v>
      </c>
      <c r="AP14" s="201">
        <v>20</v>
      </c>
      <c r="AQ14" s="201"/>
      <c r="AR14" s="200"/>
      <c r="AS14" s="200"/>
      <c r="AT14" s="201"/>
      <c r="AU14" s="201"/>
      <c r="AV14" s="200"/>
      <c r="AW14" s="200"/>
      <c r="AX14" s="201"/>
      <c r="AY14" s="201"/>
      <c r="AZ14" s="200"/>
      <c r="BA14" s="200"/>
      <c r="BB14" s="200"/>
      <c r="BC14" s="200"/>
      <c r="BD14" s="230"/>
      <c r="BE14" s="201">
        <v>5.3999999999999999E-2</v>
      </c>
      <c r="BF14" s="201"/>
      <c r="BG14" s="201"/>
      <c r="BH14" s="201">
        <v>10.5</v>
      </c>
      <c r="BI14" s="201">
        <v>47.4</v>
      </c>
      <c r="BJ14" s="201">
        <v>14.1</v>
      </c>
      <c r="BK14" s="201">
        <v>1.17</v>
      </c>
    </row>
    <row r="15" spans="1:63" ht="15.75" customHeight="1" x14ac:dyDescent="0.25">
      <c r="A15" s="504" t="s">
        <v>196</v>
      </c>
      <c r="B15" s="504"/>
      <c r="C15" s="504"/>
      <c r="D15" s="54">
        <v>42</v>
      </c>
      <c r="E15" s="49">
        <v>40</v>
      </c>
      <c r="F15" s="50">
        <v>0.32</v>
      </c>
      <c r="G15" s="51">
        <v>1.6</v>
      </c>
      <c r="H15" s="51">
        <v>1.72</v>
      </c>
      <c r="I15" s="213">
        <v>47</v>
      </c>
      <c r="J15" s="178"/>
      <c r="K15" s="179"/>
      <c r="L15" s="179"/>
      <c r="M15" s="179">
        <v>18</v>
      </c>
      <c r="N15" s="179">
        <v>30</v>
      </c>
      <c r="O15" s="179">
        <v>15</v>
      </c>
      <c r="P15" s="180">
        <v>2.5</v>
      </c>
      <c r="Q15" s="54">
        <v>63</v>
      </c>
      <c r="R15" s="49">
        <v>60</v>
      </c>
      <c r="S15" s="50">
        <v>0.6</v>
      </c>
      <c r="T15" s="51">
        <v>2.4</v>
      </c>
      <c r="U15" s="51">
        <v>2.58</v>
      </c>
      <c r="V15" s="49">
        <v>58</v>
      </c>
      <c r="W15" s="511" t="s">
        <v>196</v>
      </c>
      <c r="X15" s="511"/>
      <c r="Y15" s="511"/>
      <c r="Z15" s="38">
        <v>42</v>
      </c>
      <c r="AA15" s="51">
        <v>40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38">
        <v>53</v>
      </c>
      <c r="AP15" s="51">
        <v>50</v>
      </c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E15" s="178"/>
      <c r="BF15" s="179"/>
      <c r="BG15" s="179"/>
      <c r="BH15" s="179">
        <v>21</v>
      </c>
      <c r="BI15" s="179">
        <v>34</v>
      </c>
      <c r="BJ15" s="179">
        <v>19</v>
      </c>
      <c r="BK15" s="180">
        <v>3.5</v>
      </c>
    </row>
    <row r="16" spans="1:63" ht="15.75" customHeight="1" x14ac:dyDescent="0.25">
      <c r="A16" s="623" t="s">
        <v>236</v>
      </c>
      <c r="B16" s="624"/>
      <c r="C16" s="678"/>
      <c r="D16" s="200"/>
      <c r="E16" s="201">
        <v>150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>
        <v>180</v>
      </c>
      <c r="S16" s="200"/>
      <c r="T16" s="200"/>
      <c r="U16" s="200"/>
      <c r="V16" s="20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00"/>
      <c r="BF16" s="200"/>
      <c r="BG16" s="200"/>
      <c r="BH16" s="201"/>
      <c r="BI16" s="201"/>
      <c r="BJ16" s="201"/>
      <c r="BK16" s="201"/>
    </row>
    <row r="17" spans="1:63" ht="15.75" customHeight="1" x14ac:dyDescent="0.25">
      <c r="A17" s="548" t="s">
        <v>77</v>
      </c>
      <c r="B17" s="548"/>
      <c r="C17" s="548"/>
      <c r="D17" s="200">
        <v>0.2</v>
      </c>
      <c r="E17" s="200">
        <v>0.2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>
        <v>0.3</v>
      </c>
      <c r="R17" s="200">
        <v>0.3</v>
      </c>
      <c r="S17" s="200"/>
      <c r="T17" s="200"/>
      <c r="U17" s="200"/>
      <c r="V17" s="20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00"/>
      <c r="BF17" s="200"/>
      <c r="BG17" s="200"/>
      <c r="BH17" s="200"/>
      <c r="BI17" s="200"/>
      <c r="BJ17" s="200"/>
      <c r="BK17" s="200"/>
    </row>
    <row r="18" spans="1:63" ht="15.75" customHeight="1" x14ac:dyDescent="0.25">
      <c r="A18" s="548" t="s">
        <v>6</v>
      </c>
      <c r="B18" s="548"/>
      <c r="C18" s="548"/>
      <c r="D18" s="200">
        <v>7</v>
      </c>
      <c r="E18" s="200">
        <v>7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0">
        <v>10</v>
      </c>
      <c r="R18" s="200">
        <v>10</v>
      </c>
      <c r="S18" s="201"/>
      <c r="T18" s="201"/>
      <c r="U18" s="201"/>
      <c r="V18" s="201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01"/>
      <c r="BF18" s="201"/>
      <c r="BG18" s="201"/>
      <c r="BH18" s="201"/>
      <c r="BI18" s="201"/>
      <c r="BJ18" s="201"/>
      <c r="BK18" s="201"/>
    </row>
    <row r="19" spans="1:63" ht="15.75" customHeight="1" x14ac:dyDescent="0.25">
      <c r="A19" s="548" t="s">
        <v>61</v>
      </c>
      <c r="B19" s="548"/>
      <c r="C19" s="548"/>
      <c r="D19" s="200">
        <v>75</v>
      </c>
      <c r="E19" s="200">
        <v>75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0">
        <v>100</v>
      </c>
      <c r="R19" s="200">
        <v>100</v>
      </c>
      <c r="S19" s="201"/>
      <c r="T19" s="201"/>
      <c r="U19" s="201"/>
      <c r="V19" s="201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01"/>
      <c r="BF19" s="201"/>
      <c r="BG19" s="201"/>
      <c r="BH19" s="201"/>
      <c r="BI19" s="201"/>
      <c r="BJ19" s="201"/>
      <c r="BK19" s="201"/>
    </row>
    <row r="20" spans="1:63" ht="15.75" customHeight="1" x14ac:dyDescent="0.3">
      <c r="A20" s="548"/>
      <c r="B20" s="548"/>
      <c r="C20" s="548"/>
      <c r="D20" s="200"/>
      <c r="E20" s="200"/>
      <c r="F20" s="201">
        <v>0.04</v>
      </c>
      <c r="G20" s="201">
        <v>0.01</v>
      </c>
      <c r="H20" s="201">
        <v>6.99</v>
      </c>
      <c r="I20" s="201">
        <v>28</v>
      </c>
      <c r="J20" s="201"/>
      <c r="K20" s="201"/>
      <c r="L20" s="201"/>
      <c r="M20" s="201">
        <v>8</v>
      </c>
      <c r="N20" s="201">
        <v>1.6</v>
      </c>
      <c r="O20" s="201">
        <v>0.9</v>
      </c>
      <c r="P20" s="201">
        <v>0.19</v>
      </c>
      <c r="Q20" s="200"/>
      <c r="R20" s="200"/>
      <c r="S20" s="201">
        <v>0.06</v>
      </c>
      <c r="T20" s="201">
        <v>0.02</v>
      </c>
      <c r="U20" s="201">
        <v>9.99</v>
      </c>
      <c r="V20" s="201">
        <v>40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01"/>
      <c r="BF20" s="201"/>
      <c r="BG20" s="201"/>
      <c r="BH20" s="201">
        <v>10</v>
      </c>
      <c r="BI20" s="201">
        <v>2.5</v>
      </c>
      <c r="BJ20" s="201">
        <v>1.3</v>
      </c>
      <c r="BK20" s="201">
        <v>0.28000000000000003</v>
      </c>
    </row>
    <row r="21" spans="1:63" ht="15.75" customHeight="1" x14ac:dyDescent="0.25">
      <c r="A21" s="498" t="s">
        <v>14</v>
      </c>
      <c r="B21" s="498"/>
      <c r="C21" s="498"/>
      <c r="D21" s="200"/>
      <c r="E21" s="201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  <c r="S21" s="200"/>
      <c r="T21" s="200"/>
      <c r="U21" s="200"/>
      <c r="V21" s="201"/>
      <c r="W21" s="498" t="s">
        <v>14</v>
      </c>
      <c r="X21" s="498"/>
      <c r="Y21" s="498"/>
      <c r="Z21" s="200"/>
      <c r="AA21" s="201"/>
      <c r="AB21" s="200"/>
      <c r="AC21" s="200"/>
      <c r="AD21" s="201"/>
      <c r="AE21" s="200"/>
      <c r="AF21" s="200"/>
      <c r="AG21" s="200"/>
      <c r="AH21" s="201"/>
      <c r="AI21" s="200"/>
      <c r="AJ21" s="200"/>
      <c r="AK21" s="200"/>
      <c r="AL21" s="201"/>
      <c r="AM21" s="201"/>
      <c r="AN21" s="201"/>
      <c r="AO21" s="200"/>
      <c r="AP21" s="201"/>
      <c r="AQ21" s="200"/>
      <c r="AR21" s="200"/>
      <c r="AS21" s="201"/>
      <c r="AT21" s="200"/>
      <c r="AU21" s="200"/>
      <c r="AV21" s="200"/>
      <c r="AW21" s="201"/>
      <c r="AX21" s="200"/>
      <c r="AY21" s="200"/>
      <c r="AZ21" s="200"/>
      <c r="BA21" s="201"/>
      <c r="BB21" s="201"/>
      <c r="BC21" s="201"/>
      <c r="BD21" s="230"/>
      <c r="BE21" s="200"/>
      <c r="BF21" s="200"/>
      <c r="BG21" s="200"/>
      <c r="BH21" s="200"/>
      <c r="BI21" s="200"/>
      <c r="BJ21" s="200"/>
      <c r="BK21" s="200"/>
    </row>
    <row r="22" spans="1:63" ht="12.75" hidden="1" customHeight="1" x14ac:dyDescent="0.3">
      <c r="A22" s="498"/>
      <c r="B22" s="498"/>
      <c r="C22" s="498"/>
      <c r="D22" s="200"/>
      <c r="E22" s="200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0"/>
      <c r="R22" s="200"/>
      <c r="S22" s="202"/>
      <c r="T22" s="202"/>
      <c r="U22" s="202"/>
      <c r="V22" s="202"/>
      <c r="W22" s="498"/>
      <c r="X22" s="498"/>
      <c r="Y22" s="498"/>
      <c r="Z22" s="200"/>
      <c r="AA22" s="200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0"/>
      <c r="AP22" s="200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30"/>
      <c r="BE22" s="202"/>
      <c r="BF22" s="202"/>
      <c r="BG22" s="202"/>
      <c r="BH22" s="202"/>
      <c r="BI22" s="202"/>
      <c r="BJ22" s="202"/>
      <c r="BK22" s="202"/>
    </row>
    <row r="23" spans="1:63" ht="15.75" customHeight="1" x14ac:dyDescent="0.25">
      <c r="A23" s="498" t="s">
        <v>167</v>
      </c>
      <c r="B23" s="498"/>
      <c r="C23" s="498"/>
      <c r="D23" s="201">
        <v>150</v>
      </c>
      <c r="E23" s="201">
        <v>150</v>
      </c>
      <c r="F23" s="201">
        <v>1.8</v>
      </c>
      <c r="G23" s="201"/>
      <c r="H23" s="201">
        <v>27.27</v>
      </c>
      <c r="I23" s="201">
        <v>115</v>
      </c>
      <c r="J23" s="201">
        <v>0.03</v>
      </c>
      <c r="K23" s="201">
        <v>6</v>
      </c>
      <c r="L23" s="201"/>
      <c r="M23" s="201">
        <v>16</v>
      </c>
      <c r="N23" s="201">
        <v>22</v>
      </c>
      <c r="O23" s="201">
        <v>9</v>
      </c>
      <c r="P23" s="201">
        <v>2.2000000000000002</v>
      </c>
      <c r="Q23" s="201">
        <v>150</v>
      </c>
      <c r="R23" s="201">
        <v>150</v>
      </c>
      <c r="S23" s="201">
        <v>1.8</v>
      </c>
      <c r="T23" s="201"/>
      <c r="U23" s="201">
        <v>27.27</v>
      </c>
      <c r="V23" s="201">
        <v>138</v>
      </c>
      <c r="W23" s="498" t="s">
        <v>105</v>
      </c>
      <c r="X23" s="498"/>
      <c r="Y23" s="498"/>
      <c r="Z23" s="200">
        <v>100</v>
      </c>
      <c r="AA23" s="201">
        <v>100</v>
      </c>
      <c r="AB23" s="201">
        <v>26</v>
      </c>
      <c r="AC23" s="201">
        <v>278</v>
      </c>
      <c r="AD23" s="201">
        <v>16</v>
      </c>
      <c r="AE23" s="201">
        <v>9</v>
      </c>
      <c r="AF23" s="201">
        <v>11</v>
      </c>
      <c r="AG23" s="201">
        <v>2.2000000000000002</v>
      </c>
      <c r="AH23" s="201"/>
      <c r="AI23" s="201">
        <v>30</v>
      </c>
      <c r="AJ23" s="201">
        <v>0.2</v>
      </c>
      <c r="AK23" s="201">
        <v>0.03</v>
      </c>
      <c r="AL23" s="201">
        <v>0.02</v>
      </c>
      <c r="AM23" s="201">
        <v>0.3</v>
      </c>
      <c r="AN23" s="201">
        <v>10</v>
      </c>
      <c r="AO23" s="200">
        <v>100</v>
      </c>
      <c r="AP23" s="201">
        <v>100</v>
      </c>
      <c r="AQ23" s="201">
        <v>26</v>
      </c>
      <c r="AR23" s="201">
        <v>278</v>
      </c>
      <c r="AS23" s="201">
        <v>16</v>
      </c>
      <c r="AT23" s="201">
        <v>9</v>
      </c>
      <c r="AU23" s="201">
        <v>11</v>
      </c>
      <c r="AV23" s="201">
        <v>2.2000000000000002</v>
      </c>
      <c r="AW23" s="201"/>
      <c r="AX23" s="201">
        <v>30</v>
      </c>
      <c r="AY23" s="201">
        <v>0.2</v>
      </c>
      <c r="AZ23" s="201">
        <v>0.03</v>
      </c>
      <c r="BA23" s="201">
        <v>0.02</v>
      </c>
      <c r="BB23" s="201">
        <v>0.3</v>
      </c>
      <c r="BC23" s="201">
        <v>10</v>
      </c>
      <c r="BD23" s="471"/>
      <c r="BE23" s="201">
        <v>0.03</v>
      </c>
      <c r="BF23" s="201">
        <v>6</v>
      </c>
      <c r="BG23" s="201"/>
      <c r="BH23" s="201">
        <v>16</v>
      </c>
      <c r="BI23" s="201">
        <v>22</v>
      </c>
      <c r="BJ23" s="201">
        <v>9</v>
      </c>
      <c r="BK23" s="201">
        <v>2.2000000000000002</v>
      </c>
    </row>
    <row r="24" spans="1:63" ht="15.75" customHeight="1" x14ac:dyDescent="0.25">
      <c r="A24" s="675" t="s">
        <v>146</v>
      </c>
      <c r="B24" s="675"/>
      <c r="C24" s="675"/>
      <c r="D24" s="231"/>
      <c r="E24" s="203">
        <f>SUM(E6+E14+E15+E16+E23)</f>
        <v>420</v>
      </c>
      <c r="F24" s="203">
        <f>SUM(F13:F23)</f>
        <v>9.4700000000000006</v>
      </c>
      <c r="G24" s="203">
        <f t="shared" ref="G24:P24" si="0">SUM(G13:G23)</f>
        <v>12.849999999999998</v>
      </c>
      <c r="H24" s="203">
        <f t="shared" si="0"/>
        <v>46.739999999999995</v>
      </c>
      <c r="I24" s="203">
        <f t="shared" si="0"/>
        <v>364</v>
      </c>
      <c r="J24" s="203">
        <f t="shared" si="0"/>
        <v>0.11</v>
      </c>
      <c r="K24" s="203">
        <f t="shared" si="0"/>
        <v>6.1</v>
      </c>
      <c r="L24" s="203">
        <f t="shared" si="0"/>
        <v>150</v>
      </c>
      <c r="M24" s="203">
        <f t="shared" si="0"/>
        <v>98.4</v>
      </c>
      <c r="N24" s="203">
        <f t="shared" si="0"/>
        <v>205.49999999999997</v>
      </c>
      <c r="O24" s="203">
        <f t="shared" si="0"/>
        <v>45.9</v>
      </c>
      <c r="P24" s="203">
        <f t="shared" si="0"/>
        <v>7.1400000000000006</v>
      </c>
      <c r="Q24" s="203"/>
      <c r="R24" s="203">
        <f>SUM(R6+R14+R15+R16+R23)</f>
        <v>500</v>
      </c>
      <c r="S24" s="203">
        <f t="shared" ref="S24:BK24" si="1">SUM(S13:S23)</f>
        <v>12.350000000000001</v>
      </c>
      <c r="T24" s="203">
        <f t="shared" si="1"/>
        <v>16.18</v>
      </c>
      <c r="U24" s="203">
        <f t="shared" si="1"/>
        <v>55.84</v>
      </c>
      <c r="V24" s="203">
        <f t="shared" si="1"/>
        <v>463</v>
      </c>
      <c r="W24" s="203">
        <f t="shared" si="1"/>
        <v>0</v>
      </c>
      <c r="X24" s="203">
        <f t="shared" si="1"/>
        <v>0</v>
      </c>
      <c r="Y24" s="203">
        <f t="shared" si="1"/>
        <v>0</v>
      </c>
      <c r="Z24" s="203">
        <f t="shared" si="1"/>
        <v>187</v>
      </c>
      <c r="AA24" s="203">
        <f t="shared" si="1"/>
        <v>185</v>
      </c>
      <c r="AB24" s="203">
        <f t="shared" si="1"/>
        <v>26</v>
      </c>
      <c r="AC24" s="203">
        <f t="shared" si="1"/>
        <v>278</v>
      </c>
      <c r="AD24" s="203">
        <f t="shared" si="1"/>
        <v>16</v>
      </c>
      <c r="AE24" s="203">
        <f t="shared" si="1"/>
        <v>9</v>
      </c>
      <c r="AF24" s="203">
        <f t="shared" si="1"/>
        <v>11</v>
      </c>
      <c r="AG24" s="203">
        <f t="shared" si="1"/>
        <v>2.2000000000000002</v>
      </c>
      <c r="AH24" s="203">
        <f t="shared" si="1"/>
        <v>0</v>
      </c>
      <c r="AI24" s="203">
        <f t="shared" si="1"/>
        <v>30</v>
      </c>
      <c r="AJ24" s="203">
        <f t="shared" si="1"/>
        <v>0.2</v>
      </c>
      <c r="AK24" s="203">
        <f t="shared" si="1"/>
        <v>0.03</v>
      </c>
      <c r="AL24" s="203">
        <f t="shared" si="1"/>
        <v>0.02</v>
      </c>
      <c r="AM24" s="203">
        <f t="shared" si="1"/>
        <v>0.3</v>
      </c>
      <c r="AN24" s="203">
        <f t="shared" si="1"/>
        <v>10</v>
      </c>
      <c r="AO24" s="203">
        <f t="shared" si="1"/>
        <v>203</v>
      </c>
      <c r="AP24" s="203">
        <f t="shared" si="1"/>
        <v>200</v>
      </c>
      <c r="AQ24" s="203">
        <f t="shared" si="1"/>
        <v>26</v>
      </c>
      <c r="AR24" s="203">
        <f t="shared" si="1"/>
        <v>278</v>
      </c>
      <c r="AS24" s="203">
        <f t="shared" si="1"/>
        <v>16</v>
      </c>
      <c r="AT24" s="203">
        <f t="shared" si="1"/>
        <v>9</v>
      </c>
      <c r="AU24" s="203">
        <f t="shared" si="1"/>
        <v>11</v>
      </c>
      <c r="AV24" s="203">
        <f t="shared" si="1"/>
        <v>2.2000000000000002</v>
      </c>
      <c r="AW24" s="203">
        <f t="shared" si="1"/>
        <v>0</v>
      </c>
      <c r="AX24" s="203">
        <f t="shared" si="1"/>
        <v>30</v>
      </c>
      <c r="AY24" s="203">
        <f t="shared" si="1"/>
        <v>0.2</v>
      </c>
      <c r="AZ24" s="203">
        <f t="shared" si="1"/>
        <v>0.03</v>
      </c>
      <c r="BA24" s="203">
        <f t="shared" si="1"/>
        <v>0.02</v>
      </c>
      <c r="BB24" s="203">
        <f t="shared" si="1"/>
        <v>0.3</v>
      </c>
      <c r="BC24" s="203">
        <f t="shared" si="1"/>
        <v>10</v>
      </c>
      <c r="BD24" s="203">
        <f t="shared" si="1"/>
        <v>0</v>
      </c>
      <c r="BE24" s="203">
        <f t="shared" si="1"/>
        <v>0.13400000000000001</v>
      </c>
      <c r="BF24" s="203">
        <f t="shared" si="1"/>
        <v>6.15</v>
      </c>
      <c r="BG24" s="203">
        <f t="shared" si="1"/>
        <v>191</v>
      </c>
      <c r="BH24" s="203">
        <f t="shared" si="1"/>
        <v>120.3</v>
      </c>
      <c r="BI24" s="203">
        <f t="shared" si="1"/>
        <v>244.5</v>
      </c>
      <c r="BJ24" s="203">
        <f t="shared" si="1"/>
        <v>53.8</v>
      </c>
      <c r="BK24" s="203">
        <f t="shared" si="1"/>
        <v>8.6900000000000013</v>
      </c>
    </row>
    <row r="25" spans="1:63" ht="15.75" customHeight="1" x14ac:dyDescent="0.25">
      <c r="A25" s="677" t="s">
        <v>16</v>
      </c>
      <c r="B25" s="677"/>
      <c r="C25" s="677"/>
      <c r="D25" s="200"/>
      <c r="E25" s="201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  <c r="S25" s="200"/>
      <c r="T25" s="200"/>
      <c r="U25" s="200"/>
      <c r="V25" s="200"/>
      <c r="W25" s="498" t="s">
        <v>16</v>
      </c>
      <c r="X25" s="498"/>
      <c r="Y25" s="498"/>
      <c r="Z25" s="200"/>
      <c r="AA25" s="201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1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30"/>
      <c r="BE25" s="200"/>
      <c r="BF25" s="200"/>
      <c r="BG25" s="200"/>
      <c r="BH25" s="200"/>
      <c r="BI25" s="200"/>
      <c r="BJ25" s="200"/>
      <c r="BK25" s="200"/>
    </row>
    <row r="26" spans="1:63" ht="15.75" customHeight="1" x14ac:dyDescent="0.25">
      <c r="A26" s="498" t="s">
        <v>59</v>
      </c>
      <c r="B26" s="498"/>
      <c r="C26" s="498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00"/>
      <c r="BF26" s="200"/>
      <c r="BG26" s="200"/>
      <c r="BH26" s="200"/>
      <c r="BI26" s="200"/>
      <c r="BJ26" s="200"/>
      <c r="BK26" s="200"/>
    </row>
    <row r="27" spans="1:63" ht="15.75" customHeight="1" x14ac:dyDescent="0.25">
      <c r="A27" s="498" t="s">
        <v>171</v>
      </c>
      <c r="B27" s="498"/>
      <c r="C27" s="498"/>
      <c r="D27" s="200" t="s">
        <v>85</v>
      </c>
      <c r="E27" s="232">
        <v>150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 t="s">
        <v>111</v>
      </c>
      <c r="R27" s="232">
        <v>250</v>
      </c>
      <c r="S27" s="200"/>
      <c r="T27" s="200"/>
      <c r="U27" s="200"/>
      <c r="V27" s="20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00"/>
      <c r="BF27" s="200"/>
      <c r="BG27" s="200"/>
      <c r="BH27" s="200"/>
      <c r="BI27" s="200"/>
      <c r="BJ27" s="200"/>
      <c r="BK27" s="200"/>
    </row>
    <row r="28" spans="1:63" ht="15.75" customHeight="1" x14ac:dyDescent="0.25">
      <c r="A28" s="548" t="s">
        <v>66</v>
      </c>
      <c r="B28" s="548"/>
      <c r="C28" s="548"/>
      <c r="D28" s="200">
        <v>30</v>
      </c>
      <c r="E28" s="200">
        <v>24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>
        <v>50</v>
      </c>
      <c r="R28" s="200">
        <v>40</v>
      </c>
      <c r="S28" s="200"/>
      <c r="T28" s="200"/>
      <c r="U28" s="200"/>
      <c r="V28" s="20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00"/>
      <c r="BF28" s="200"/>
      <c r="BG28" s="200"/>
      <c r="BH28" s="200"/>
      <c r="BI28" s="200"/>
      <c r="BJ28" s="200"/>
      <c r="BK28" s="200"/>
    </row>
    <row r="29" spans="1:63" ht="15.75" customHeight="1" x14ac:dyDescent="0.25">
      <c r="A29" s="548" t="s">
        <v>29</v>
      </c>
      <c r="B29" s="548"/>
      <c r="C29" s="548"/>
      <c r="D29" s="200">
        <v>15</v>
      </c>
      <c r="E29" s="200">
        <v>12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>
        <v>25</v>
      </c>
      <c r="R29" s="200">
        <v>20</v>
      </c>
      <c r="S29" s="200"/>
      <c r="T29" s="200"/>
      <c r="U29" s="200"/>
      <c r="V29" s="20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00"/>
      <c r="BF29" s="200"/>
      <c r="BG29" s="200"/>
      <c r="BH29" s="200"/>
      <c r="BI29" s="200"/>
      <c r="BJ29" s="200"/>
      <c r="BK29" s="200"/>
    </row>
    <row r="30" spans="1:63" ht="15.75" customHeight="1" x14ac:dyDescent="0.25">
      <c r="A30" s="548" t="s">
        <v>64</v>
      </c>
      <c r="B30" s="548"/>
      <c r="C30" s="548"/>
      <c r="D30" s="233" t="s">
        <v>95</v>
      </c>
      <c r="E30" s="200">
        <v>12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33" t="s">
        <v>123</v>
      </c>
      <c r="R30" s="200">
        <v>20</v>
      </c>
      <c r="S30" s="200"/>
      <c r="T30" s="200"/>
      <c r="U30" s="200"/>
      <c r="V30" s="20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00"/>
      <c r="BF30" s="200"/>
      <c r="BG30" s="200"/>
      <c r="BH30" s="200"/>
      <c r="BI30" s="200"/>
      <c r="BJ30" s="200"/>
      <c r="BK30" s="200"/>
    </row>
    <row r="31" spans="1:63" ht="15.75" customHeight="1" x14ac:dyDescent="0.25">
      <c r="A31" s="548" t="s">
        <v>48</v>
      </c>
      <c r="B31" s="548"/>
      <c r="C31" s="548"/>
      <c r="D31" s="200">
        <v>7.5</v>
      </c>
      <c r="E31" s="200">
        <v>6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>
        <v>13</v>
      </c>
      <c r="R31" s="200">
        <v>10</v>
      </c>
      <c r="S31" s="200"/>
      <c r="T31" s="200"/>
      <c r="U31" s="200"/>
      <c r="V31" s="20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00"/>
      <c r="BF31" s="200"/>
      <c r="BG31" s="200"/>
      <c r="BH31" s="200"/>
      <c r="BI31" s="200"/>
      <c r="BJ31" s="200"/>
      <c r="BK31" s="200"/>
    </row>
    <row r="32" spans="1:63" ht="15.75" customHeight="1" x14ac:dyDescent="0.25">
      <c r="A32" s="548" t="s">
        <v>18</v>
      </c>
      <c r="B32" s="548"/>
      <c r="C32" s="548"/>
      <c r="D32" s="200">
        <v>7.2</v>
      </c>
      <c r="E32" s="200">
        <v>6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>
        <v>12</v>
      </c>
      <c r="R32" s="200">
        <v>10</v>
      </c>
      <c r="S32" s="200"/>
      <c r="T32" s="200"/>
      <c r="U32" s="200"/>
      <c r="V32" s="20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00"/>
      <c r="BF32" s="200"/>
      <c r="BG32" s="200"/>
      <c r="BH32" s="200"/>
      <c r="BI32" s="200"/>
      <c r="BJ32" s="200"/>
      <c r="BK32" s="200"/>
    </row>
    <row r="33" spans="1:63" ht="15.75" customHeight="1" x14ac:dyDescent="0.25">
      <c r="A33" s="548" t="s">
        <v>20</v>
      </c>
      <c r="B33" s="548"/>
      <c r="C33" s="548"/>
      <c r="D33" s="200">
        <v>4.5</v>
      </c>
      <c r="E33" s="200">
        <v>4.5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>
        <v>7.5</v>
      </c>
      <c r="R33" s="200">
        <v>7.5</v>
      </c>
      <c r="S33" s="200"/>
      <c r="T33" s="200"/>
      <c r="U33" s="200"/>
      <c r="V33" s="20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00"/>
      <c r="BF33" s="200"/>
      <c r="BG33" s="200"/>
      <c r="BH33" s="200"/>
      <c r="BI33" s="200"/>
      <c r="BJ33" s="200"/>
      <c r="BK33" s="200"/>
    </row>
    <row r="34" spans="1:63" ht="15.75" customHeight="1" x14ac:dyDescent="0.25">
      <c r="A34" s="548" t="s">
        <v>19</v>
      </c>
      <c r="B34" s="548"/>
      <c r="C34" s="548"/>
      <c r="D34" s="200">
        <v>3</v>
      </c>
      <c r="E34" s="200">
        <v>3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>
        <v>5</v>
      </c>
      <c r="R34" s="200">
        <v>5</v>
      </c>
      <c r="S34" s="200"/>
      <c r="T34" s="200"/>
      <c r="U34" s="201"/>
      <c r="V34" s="201"/>
      <c r="W34" s="548" t="s">
        <v>19</v>
      </c>
      <c r="X34" s="548"/>
      <c r="Y34" s="548"/>
      <c r="Z34" s="200">
        <v>3</v>
      </c>
      <c r="AA34" s="200">
        <v>3</v>
      </c>
      <c r="AB34" s="200"/>
      <c r="AC34" s="201"/>
      <c r="AD34" s="201"/>
      <c r="AE34" s="200"/>
      <c r="AF34" s="200"/>
      <c r="AG34" s="201"/>
      <c r="AH34" s="201"/>
      <c r="AI34" s="200"/>
      <c r="AJ34" s="200"/>
      <c r="AK34" s="201"/>
      <c r="AL34" s="201"/>
      <c r="AM34" s="201"/>
      <c r="AN34" s="201"/>
      <c r="AO34" s="200">
        <v>5</v>
      </c>
      <c r="AP34" s="200">
        <v>5</v>
      </c>
      <c r="AQ34" s="200"/>
      <c r="AR34" s="201"/>
      <c r="AS34" s="201"/>
      <c r="AT34" s="200"/>
      <c r="AU34" s="200"/>
      <c r="AV34" s="201"/>
      <c r="AW34" s="201"/>
      <c r="AX34" s="200"/>
      <c r="AY34" s="200"/>
      <c r="AZ34" s="201"/>
      <c r="BA34" s="201"/>
      <c r="BB34" s="201"/>
      <c r="BC34" s="201"/>
      <c r="BD34" s="230"/>
      <c r="BE34" s="200"/>
      <c r="BF34" s="200"/>
      <c r="BG34" s="200"/>
      <c r="BH34" s="200"/>
      <c r="BI34" s="200"/>
      <c r="BJ34" s="200"/>
      <c r="BK34" s="200"/>
    </row>
    <row r="35" spans="1:63" ht="16.5" customHeight="1" x14ac:dyDescent="0.25">
      <c r="A35" s="548" t="s">
        <v>6</v>
      </c>
      <c r="B35" s="548"/>
      <c r="C35" s="548"/>
      <c r="D35" s="200">
        <v>1.5</v>
      </c>
      <c r="E35" s="200">
        <v>1.5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>
        <v>2.5</v>
      </c>
      <c r="R35" s="200">
        <v>2.5</v>
      </c>
      <c r="S35" s="200"/>
      <c r="T35" s="200"/>
      <c r="U35" s="200"/>
      <c r="V35" s="20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00"/>
      <c r="BF35" s="200"/>
      <c r="BG35" s="200"/>
      <c r="BH35" s="200"/>
      <c r="BI35" s="200"/>
      <c r="BJ35" s="200"/>
      <c r="BK35" s="200"/>
    </row>
    <row r="36" spans="1:63" ht="16.5" customHeight="1" x14ac:dyDescent="0.25">
      <c r="A36" s="548" t="s">
        <v>61</v>
      </c>
      <c r="B36" s="548"/>
      <c r="C36" s="548"/>
      <c r="D36" s="200">
        <v>120</v>
      </c>
      <c r="E36" s="200">
        <v>120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>
        <v>200</v>
      </c>
      <c r="R36" s="200">
        <v>200</v>
      </c>
      <c r="S36" s="200"/>
      <c r="T36" s="200"/>
      <c r="U36" s="200"/>
      <c r="V36" s="20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00"/>
      <c r="BF36" s="200"/>
      <c r="BG36" s="200"/>
      <c r="BH36" s="200"/>
      <c r="BI36" s="200"/>
      <c r="BJ36" s="200"/>
      <c r="BK36" s="200"/>
    </row>
    <row r="37" spans="1:63" ht="16.5" customHeight="1" x14ac:dyDescent="0.3">
      <c r="A37" s="548"/>
      <c r="B37" s="548"/>
      <c r="C37" s="548"/>
      <c r="D37" s="200"/>
      <c r="E37" s="200"/>
      <c r="F37" s="201">
        <v>1.1000000000000001</v>
      </c>
      <c r="G37" s="201">
        <v>2.94</v>
      </c>
      <c r="H37" s="201">
        <v>9.1199999999999992</v>
      </c>
      <c r="I37" s="201">
        <v>67.349999999999994</v>
      </c>
      <c r="J37" s="201">
        <v>5.5E-2</v>
      </c>
      <c r="K37" s="201">
        <v>3.77</v>
      </c>
      <c r="L37" s="201"/>
      <c r="M37" s="201">
        <v>30.2</v>
      </c>
      <c r="N37" s="201">
        <v>58.75</v>
      </c>
      <c r="O37" s="201">
        <v>20.7</v>
      </c>
      <c r="P37" s="201">
        <v>1.02</v>
      </c>
      <c r="Q37" s="201"/>
      <c r="R37" s="201"/>
      <c r="S37" s="201">
        <v>1.83</v>
      </c>
      <c r="T37" s="201">
        <v>4.9000000000000004</v>
      </c>
      <c r="U37" s="201">
        <v>15.2</v>
      </c>
      <c r="V37" s="201">
        <v>112.25</v>
      </c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01">
        <v>8.2000000000000003E-2</v>
      </c>
      <c r="BF37" s="201">
        <v>11.5</v>
      </c>
      <c r="BG37" s="201"/>
      <c r="BH37" s="201">
        <v>42.4</v>
      </c>
      <c r="BI37" s="201">
        <v>68.2</v>
      </c>
      <c r="BJ37" s="201">
        <v>30.95</v>
      </c>
      <c r="BK37" s="201">
        <v>1.48</v>
      </c>
    </row>
    <row r="38" spans="1:63" s="1" customFormat="1" ht="16.5" customHeight="1" x14ac:dyDescent="0.25">
      <c r="A38" s="559" t="s">
        <v>88</v>
      </c>
      <c r="B38" s="559"/>
      <c r="C38" s="559"/>
      <c r="D38" s="10">
        <v>5</v>
      </c>
      <c r="E38" s="10">
        <v>5</v>
      </c>
      <c r="F38" s="10">
        <v>0.14000000000000001</v>
      </c>
      <c r="G38" s="10">
        <v>0.75</v>
      </c>
      <c r="H38" s="10">
        <v>0.16</v>
      </c>
      <c r="I38" s="10">
        <v>10.3</v>
      </c>
      <c r="J38" s="10"/>
      <c r="K38" s="10"/>
      <c r="L38" s="10"/>
      <c r="M38" s="10"/>
      <c r="N38" s="10"/>
      <c r="O38" s="10"/>
      <c r="P38" s="10"/>
      <c r="Q38" s="234">
        <v>5</v>
      </c>
      <c r="R38" s="10">
        <v>5</v>
      </c>
      <c r="S38" s="10">
        <v>0.14000000000000001</v>
      </c>
      <c r="T38" s="10">
        <v>0.75</v>
      </c>
      <c r="U38" s="10">
        <v>0.16</v>
      </c>
      <c r="V38" s="10">
        <v>10.3</v>
      </c>
      <c r="W38" s="559" t="s">
        <v>88</v>
      </c>
      <c r="X38" s="559"/>
      <c r="Y38" s="559"/>
      <c r="Z38" s="7">
        <v>5</v>
      </c>
      <c r="AA38" s="10">
        <v>5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29"/>
      <c r="AP38" s="10">
        <v>5</v>
      </c>
      <c r="AQ38" s="10"/>
      <c r="AR38" s="10"/>
      <c r="AS38" s="10"/>
      <c r="AT38" s="7"/>
      <c r="AU38" s="10"/>
      <c r="AV38" s="10"/>
      <c r="AW38" s="7"/>
      <c r="AX38" s="7"/>
      <c r="AY38" s="10"/>
      <c r="AZ38" s="10"/>
      <c r="BA38" s="7"/>
      <c r="BB38" s="7"/>
      <c r="BC38" s="7"/>
      <c r="BD38" s="29"/>
      <c r="BE38" s="10"/>
      <c r="BF38" s="10"/>
      <c r="BG38" s="10"/>
      <c r="BH38" s="10"/>
      <c r="BI38" s="10"/>
      <c r="BJ38" s="10"/>
      <c r="BK38" s="10"/>
    </row>
    <row r="39" spans="1:63" ht="18.75" customHeight="1" x14ac:dyDescent="0.25">
      <c r="A39" s="535" t="s">
        <v>279</v>
      </c>
      <c r="B39" s="535"/>
      <c r="C39" s="535"/>
      <c r="D39" s="68"/>
      <c r="E39" s="69"/>
      <c r="F39" s="70"/>
      <c r="G39" s="71"/>
      <c r="H39" s="71"/>
      <c r="I39" s="72"/>
      <c r="J39" s="204"/>
      <c r="K39" s="204"/>
      <c r="L39" s="204"/>
      <c r="M39" s="204"/>
      <c r="N39" s="204"/>
      <c r="O39" s="204"/>
      <c r="P39" s="204"/>
      <c r="Q39" s="44"/>
      <c r="R39" s="49"/>
      <c r="S39" s="44"/>
      <c r="T39" s="38"/>
      <c r="U39" s="38"/>
      <c r="V39" s="47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E39" s="204"/>
      <c r="BF39" s="204"/>
      <c r="BG39" s="204"/>
      <c r="BH39" s="204"/>
      <c r="BI39" s="204"/>
      <c r="BJ39" s="204"/>
      <c r="BK39" s="204"/>
    </row>
    <row r="40" spans="1:63" ht="18.75" customHeight="1" x14ac:dyDescent="0.25">
      <c r="A40" s="535" t="s">
        <v>280</v>
      </c>
      <c r="B40" s="535"/>
      <c r="C40" s="535"/>
      <c r="D40" s="54"/>
      <c r="E40" s="49">
        <v>60</v>
      </c>
      <c r="F40" s="44"/>
      <c r="G40" s="38"/>
      <c r="H40" s="38"/>
      <c r="I40" s="45"/>
      <c r="J40" s="200"/>
      <c r="K40" s="200"/>
      <c r="L40" s="200"/>
      <c r="M40" s="200"/>
      <c r="N40" s="200"/>
      <c r="O40" s="200"/>
      <c r="P40" s="200"/>
      <c r="Q40" s="44"/>
      <c r="R40" s="49">
        <v>80</v>
      </c>
      <c r="S40" s="44"/>
      <c r="T40" s="38"/>
      <c r="U40" s="38"/>
      <c r="V40" s="47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E40" s="200"/>
      <c r="BF40" s="200"/>
      <c r="BG40" s="200"/>
      <c r="BH40" s="200"/>
      <c r="BI40" s="200"/>
      <c r="BJ40" s="200"/>
      <c r="BK40" s="200"/>
    </row>
    <row r="41" spans="1:63" ht="18.75" customHeight="1" x14ac:dyDescent="0.25">
      <c r="A41" s="536" t="s">
        <v>68</v>
      </c>
      <c r="B41" s="536"/>
      <c r="C41" s="536"/>
      <c r="D41" s="54">
        <v>58</v>
      </c>
      <c r="E41" s="47">
        <v>40</v>
      </c>
      <c r="F41" s="50"/>
      <c r="G41" s="51"/>
      <c r="H41" s="51"/>
      <c r="I41" s="52"/>
      <c r="J41" s="201"/>
      <c r="K41" s="201"/>
      <c r="L41" s="201"/>
      <c r="M41" s="201"/>
      <c r="N41" s="201"/>
      <c r="O41" s="201"/>
      <c r="P41" s="201"/>
      <c r="Q41" s="44">
        <v>77</v>
      </c>
      <c r="R41" s="47">
        <v>53</v>
      </c>
      <c r="S41" s="50"/>
      <c r="T41" s="51"/>
      <c r="U41" s="51"/>
      <c r="V41" s="4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E41" s="201"/>
      <c r="BF41" s="201"/>
      <c r="BG41" s="201"/>
      <c r="BH41" s="201"/>
      <c r="BI41" s="201"/>
      <c r="BJ41" s="201"/>
      <c r="BK41" s="201"/>
    </row>
    <row r="42" spans="1:63" ht="18.75" customHeight="1" x14ac:dyDescent="0.25">
      <c r="A42" s="536" t="s">
        <v>287</v>
      </c>
      <c r="B42" s="536"/>
      <c r="C42" s="536"/>
      <c r="D42" s="54">
        <v>43</v>
      </c>
      <c r="E42" s="47">
        <v>40</v>
      </c>
      <c r="F42" s="50"/>
      <c r="G42" s="51"/>
      <c r="H42" s="51"/>
      <c r="I42" s="52"/>
      <c r="J42" s="201"/>
      <c r="K42" s="201"/>
      <c r="L42" s="201"/>
      <c r="M42" s="201"/>
      <c r="N42" s="201"/>
      <c r="O42" s="201"/>
      <c r="P42" s="201"/>
      <c r="Q42" s="44">
        <v>55</v>
      </c>
      <c r="R42" s="47">
        <v>53</v>
      </c>
      <c r="S42" s="50"/>
      <c r="T42" s="51"/>
      <c r="U42" s="51"/>
      <c r="V42" s="49"/>
      <c r="W42" s="595" t="s">
        <v>68</v>
      </c>
      <c r="X42" s="595"/>
      <c r="Y42" s="595"/>
      <c r="Z42" s="38">
        <v>111</v>
      </c>
      <c r="AA42" s="38">
        <v>51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38">
        <v>148</v>
      </c>
      <c r="AP42" s="38">
        <v>68</v>
      </c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E42" s="201"/>
      <c r="BF42" s="201"/>
      <c r="BG42" s="201"/>
      <c r="BH42" s="201"/>
      <c r="BI42" s="201"/>
      <c r="BJ42" s="201"/>
      <c r="BK42" s="201"/>
    </row>
    <row r="43" spans="1:63" ht="18.75" customHeight="1" x14ac:dyDescent="0.25">
      <c r="A43" s="536" t="s">
        <v>48</v>
      </c>
      <c r="B43" s="536"/>
      <c r="C43" s="536"/>
      <c r="D43" s="54">
        <v>15</v>
      </c>
      <c r="E43" s="47">
        <v>12</v>
      </c>
      <c r="F43" s="50"/>
      <c r="G43" s="51"/>
      <c r="H43" s="51"/>
      <c r="I43" s="52"/>
      <c r="J43" s="201"/>
      <c r="K43" s="201"/>
      <c r="L43" s="201"/>
      <c r="M43" s="201"/>
      <c r="N43" s="201"/>
      <c r="O43" s="201"/>
      <c r="P43" s="201"/>
      <c r="Q43" s="44">
        <v>20</v>
      </c>
      <c r="R43" s="47">
        <v>16</v>
      </c>
      <c r="S43" s="50"/>
      <c r="T43" s="51"/>
      <c r="U43" s="51"/>
      <c r="V43" s="4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E43" s="201"/>
      <c r="BF43" s="201"/>
      <c r="BG43" s="201"/>
      <c r="BH43" s="201"/>
      <c r="BI43" s="201"/>
      <c r="BJ43" s="201"/>
      <c r="BK43" s="201"/>
    </row>
    <row r="44" spans="1:63" ht="18.75" customHeight="1" x14ac:dyDescent="0.25">
      <c r="A44" s="536" t="s">
        <v>11</v>
      </c>
      <c r="B44" s="536"/>
      <c r="C44" s="536"/>
      <c r="D44" s="54">
        <v>5</v>
      </c>
      <c r="E44" s="47">
        <v>5</v>
      </c>
      <c r="F44" s="50"/>
      <c r="G44" s="51"/>
      <c r="H44" s="51"/>
      <c r="I44" s="52"/>
      <c r="J44" s="201"/>
      <c r="K44" s="201"/>
      <c r="L44" s="201"/>
      <c r="M44" s="201"/>
      <c r="N44" s="201"/>
      <c r="O44" s="201"/>
      <c r="P44" s="201"/>
      <c r="Q44" s="44">
        <v>6</v>
      </c>
      <c r="R44" s="47">
        <v>6</v>
      </c>
      <c r="S44" s="50"/>
      <c r="T44" s="51"/>
      <c r="U44" s="51"/>
      <c r="V44" s="4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E44" s="201"/>
      <c r="BF44" s="201"/>
      <c r="BG44" s="201"/>
      <c r="BH44" s="201"/>
      <c r="BI44" s="201"/>
      <c r="BJ44" s="201"/>
      <c r="BK44" s="201"/>
    </row>
    <row r="45" spans="1:63" ht="18.75" customHeight="1" x14ac:dyDescent="0.25">
      <c r="A45" s="536" t="s">
        <v>18</v>
      </c>
      <c r="B45" s="536"/>
      <c r="C45" s="536"/>
      <c r="D45" s="54">
        <v>7</v>
      </c>
      <c r="E45" s="47">
        <v>4</v>
      </c>
      <c r="F45" s="50"/>
      <c r="G45" s="51"/>
      <c r="H45" s="51"/>
      <c r="I45" s="52"/>
      <c r="J45" s="201"/>
      <c r="K45" s="201"/>
      <c r="L45" s="201"/>
      <c r="M45" s="201"/>
      <c r="N45" s="201"/>
      <c r="O45" s="201"/>
      <c r="P45" s="201"/>
      <c r="Q45" s="44">
        <v>9</v>
      </c>
      <c r="R45" s="47">
        <v>6</v>
      </c>
      <c r="S45" s="50"/>
      <c r="T45" s="51"/>
      <c r="U45" s="51"/>
      <c r="V45" s="4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E45" s="201"/>
      <c r="BF45" s="201"/>
      <c r="BG45" s="201"/>
      <c r="BH45" s="201"/>
      <c r="BI45" s="201"/>
      <c r="BJ45" s="201"/>
      <c r="BK45" s="201"/>
    </row>
    <row r="46" spans="1:63" ht="18.75" customHeight="1" x14ac:dyDescent="0.25">
      <c r="A46" s="536" t="s">
        <v>34</v>
      </c>
      <c r="B46" s="536"/>
      <c r="C46" s="536"/>
      <c r="D46" s="147" t="s">
        <v>281</v>
      </c>
      <c r="E46" s="47">
        <v>7</v>
      </c>
      <c r="F46" s="50"/>
      <c r="G46" s="51"/>
      <c r="H46" s="51"/>
      <c r="I46" s="52"/>
      <c r="J46" s="201"/>
      <c r="K46" s="201"/>
      <c r="L46" s="201"/>
      <c r="M46" s="201"/>
      <c r="N46" s="201"/>
      <c r="O46" s="201"/>
      <c r="P46" s="201"/>
      <c r="Q46" s="196" t="s">
        <v>282</v>
      </c>
      <c r="R46" s="47">
        <v>10</v>
      </c>
      <c r="S46" s="50"/>
      <c r="T46" s="51"/>
      <c r="U46" s="51"/>
      <c r="V46" s="4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E46" s="201"/>
      <c r="BF46" s="201"/>
      <c r="BG46" s="201"/>
      <c r="BH46" s="201"/>
      <c r="BI46" s="201"/>
      <c r="BJ46" s="201"/>
      <c r="BK46" s="201"/>
    </row>
    <row r="47" spans="1:63" ht="18.75" customHeight="1" x14ac:dyDescent="0.25">
      <c r="A47" s="536" t="s">
        <v>61</v>
      </c>
      <c r="B47" s="536"/>
      <c r="C47" s="536"/>
      <c r="D47" s="54">
        <v>6</v>
      </c>
      <c r="E47" s="47">
        <v>6</v>
      </c>
      <c r="F47" s="50"/>
      <c r="G47" s="51"/>
      <c r="H47" s="51"/>
      <c r="I47" s="52"/>
      <c r="J47" s="201"/>
      <c r="K47" s="201"/>
      <c r="L47" s="201"/>
      <c r="M47" s="201"/>
      <c r="N47" s="201"/>
      <c r="O47" s="201"/>
      <c r="P47" s="201"/>
      <c r="Q47" s="44">
        <v>8</v>
      </c>
      <c r="R47" s="47">
        <v>8</v>
      </c>
      <c r="S47" s="50"/>
      <c r="T47" s="51"/>
      <c r="U47" s="51"/>
      <c r="V47" s="4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E47" s="201"/>
      <c r="BF47" s="201"/>
      <c r="BG47" s="201"/>
      <c r="BH47" s="201"/>
      <c r="BI47" s="201"/>
      <c r="BJ47" s="201"/>
      <c r="BK47" s="201"/>
    </row>
    <row r="48" spans="1:63" ht="18.75" customHeight="1" x14ac:dyDescent="0.25">
      <c r="A48" s="536" t="s">
        <v>19</v>
      </c>
      <c r="B48" s="536"/>
      <c r="C48" s="536"/>
      <c r="D48" s="54">
        <v>1.6</v>
      </c>
      <c r="E48" s="47">
        <v>1.6</v>
      </c>
      <c r="F48" s="50"/>
      <c r="G48" s="51"/>
      <c r="H48" s="51"/>
      <c r="I48" s="52"/>
      <c r="J48" s="201"/>
      <c r="K48" s="201"/>
      <c r="L48" s="201"/>
      <c r="M48" s="201"/>
      <c r="N48" s="201"/>
      <c r="O48" s="201"/>
      <c r="P48" s="201"/>
      <c r="Q48" s="44">
        <v>1.8</v>
      </c>
      <c r="R48" s="47">
        <v>1.8</v>
      </c>
      <c r="S48" s="50"/>
      <c r="T48" s="51"/>
      <c r="U48" s="51"/>
      <c r="V48" s="4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E48" s="201"/>
      <c r="BF48" s="201"/>
      <c r="BG48" s="201"/>
      <c r="BH48" s="201"/>
      <c r="BI48" s="201"/>
      <c r="BJ48" s="201"/>
      <c r="BK48" s="201"/>
    </row>
    <row r="49" spans="1:63" ht="18.75" customHeight="1" x14ac:dyDescent="0.3">
      <c r="A49" s="536"/>
      <c r="B49" s="536"/>
      <c r="C49" s="536"/>
      <c r="D49" s="54"/>
      <c r="E49" s="47"/>
      <c r="F49" s="50">
        <v>8.25</v>
      </c>
      <c r="G49" s="51">
        <v>2.69</v>
      </c>
      <c r="H49" s="51">
        <v>6.68</v>
      </c>
      <c r="I49" s="213">
        <v>84</v>
      </c>
      <c r="J49" s="178">
        <v>0.04</v>
      </c>
      <c r="K49" s="179">
        <v>0.54</v>
      </c>
      <c r="L49" s="179">
        <v>13</v>
      </c>
      <c r="M49" s="179">
        <v>49.5</v>
      </c>
      <c r="N49" s="179">
        <v>106.2</v>
      </c>
      <c r="O49" s="179">
        <v>14</v>
      </c>
      <c r="P49" s="180">
        <v>0.44</v>
      </c>
      <c r="Q49" s="54"/>
      <c r="R49" s="47"/>
      <c r="S49" s="50">
        <v>11.16</v>
      </c>
      <c r="T49" s="51">
        <v>3.9</v>
      </c>
      <c r="U49" s="51">
        <v>9.0399999999999991</v>
      </c>
      <c r="V49" s="284">
        <v>116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E49" s="178">
        <v>0.09</v>
      </c>
      <c r="BF49" s="179">
        <v>3.02</v>
      </c>
      <c r="BG49" s="179">
        <v>34</v>
      </c>
      <c r="BH49" s="179">
        <v>56.3</v>
      </c>
      <c r="BI49" s="179">
        <v>172.8</v>
      </c>
      <c r="BJ49" s="179">
        <v>32.4</v>
      </c>
      <c r="BK49" s="180">
        <v>1.2</v>
      </c>
    </row>
    <row r="50" spans="1:63" ht="12.75" hidden="1" customHeight="1" x14ac:dyDescent="0.3">
      <c r="A50" s="548"/>
      <c r="B50" s="548"/>
      <c r="C50" s="548"/>
      <c r="D50" s="200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0"/>
      <c r="R50" s="201"/>
      <c r="S50" s="201"/>
      <c r="T50" s="201"/>
      <c r="U50" s="201"/>
      <c r="V50" s="201"/>
      <c r="W50" s="548" t="s">
        <v>214</v>
      </c>
      <c r="X50" s="548"/>
      <c r="Y50" s="548"/>
      <c r="Z50" s="200">
        <v>5</v>
      </c>
      <c r="AA50" s="201">
        <v>5</v>
      </c>
      <c r="AB50" s="201">
        <v>0.7</v>
      </c>
      <c r="AC50" s="201">
        <v>1.5</v>
      </c>
      <c r="AD50" s="201">
        <v>1.2</v>
      </c>
      <c r="AE50" s="201"/>
      <c r="AF50" s="201">
        <v>1.5</v>
      </c>
      <c r="AG50" s="201">
        <v>0.01</v>
      </c>
      <c r="AH50" s="201">
        <v>20</v>
      </c>
      <c r="AI50" s="201">
        <v>15</v>
      </c>
      <c r="AJ50" s="201">
        <v>22.5</v>
      </c>
      <c r="AK50" s="201">
        <v>5.0000000000000001E-4</v>
      </c>
      <c r="AL50" s="201">
        <v>6.0000000000000001E-3</v>
      </c>
      <c r="AM50" s="201">
        <v>5.0000000000000001E-3</v>
      </c>
      <c r="AN50" s="201">
        <v>0</v>
      </c>
      <c r="AO50" s="200">
        <v>5</v>
      </c>
      <c r="AP50" s="201">
        <v>5</v>
      </c>
      <c r="AQ50" s="201">
        <v>0.7</v>
      </c>
      <c r="AR50" s="201">
        <v>1.5</v>
      </c>
      <c r="AS50" s="201">
        <v>1.2</v>
      </c>
      <c r="AT50" s="201"/>
      <c r="AU50" s="201">
        <v>1.5</v>
      </c>
      <c r="AV50" s="201">
        <v>0.01</v>
      </c>
      <c r="AW50" s="201">
        <v>20</v>
      </c>
      <c r="AX50" s="201">
        <v>15</v>
      </c>
      <c r="AY50" s="201">
        <v>22.5</v>
      </c>
      <c r="AZ50" s="201">
        <v>5.0000000000000001E-4</v>
      </c>
      <c r="BA50" s="201">
        <v>6.0000000000000001E-3</v>
      </c>
      <c r="BB50" s="201">
        <v>5.0000000000000001E-3</v>
      </c>
      <c r="BC50" s="201">
        <v>0</v>
      </c>
      <c r="BD50" s="230"/>
      <c r="BE50" s="201"/>
      <c r="BF50" s="201"/>
      <c r="BG50" s="201"/>
      <c r="BH50" s="201"/>
      <c r="BI50" s="201"/>
      <c r="BJ50" s="201"/>
      <c r="BK50" s="201"/>
    </row>
    <row r="51" spans="1:63" ht="12.75" hidden="1" customHeight="1" x14ac:dyDescent="0.3">
      <c r="A51" s="684"/>
      <c r="B51" s="684"/>
      <c r="C51" s="684"/>
      <c r="D51" s="200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0"/>
      <c r="R51" s="200"/>
      <c r="S51" s="201"/>
      <c r="T51" s="201"/>
      <c r="U51" s="201"/>
      <c r="V51" s="201"/>
      <c r="W51" s="684"/>
      <c r="X51" s="684"/>
      <c r="Y51" s="684"/>
      <c r="Z51" s="200"/>
      <c r="AA51" s="200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0"/>
      <c r="AP51" s="200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30"/>
      <c r="BE51" s="201"/>
      <c r="BF51" s="201"/>
      <c r="BG51" s="201"/>
      <c r="BH51" s="201"/>
      <c r="BI51" s="201"/>
      <c r="BJ51" s="201"/>
      <c r="BK51" s="201"/>
    </row>
    <row r="52" spans="1:63" ht="15.75" customHeight="1" x14ac:dyDescent="0.25">
      <c r="A52" s="498" t="s">
        <v>237</v>
      </c>
      <c r="B52" s="498"/>
      <c r="C52" s="498"/>
      <c r="D52" s="200"/>
      <c r="E52" s="201">
        <v>120</v>
      </c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>
        <v>150</v>
      </c>
      <c r="S52" s="200"/>
      <c r="T52" s="200"/>
      <c r="U52" s="200"/>
      <c r="V52" s="200"/>
      <c r="W52" s="498" t="s">
        <v>183</v>
      </c>
      <c r="X52" s="498"/>
      <c r="Y52" s="498"/>
      <c r="Z52" s="200"/>
      <c r="AA52" s="201">
        <v>90</v>
      </c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1">
        <v>100</v>
      </c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30"/>
      <c r="BE52" s="200"/>
      <c r="BF52" s="200"/>
      <c r="BG52" s="200"/>
      <c r="BH52" s="200"/>
      <c r="BI52" s="200"/>
      <c r="BJ52" s="200"/>
      <c r="BK52" s="200"/>
    </row>
    <row r="53" spans="1:63" ht="15.75" customHeight="1" x14ac:dyDescent="0.25">
      <c r="A53" s="548" t="s">
        <v>64</v>
      </c>
      <c r="B53" s="548"/>
      <c r="C53" s="548"/>
      <c r="D53" s="200" t="s">
        <v>238</v>
      </c>
      <c r="E53" s="200">
        <v>103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 t="s">
        <v>239</v>
      </c>
      <c r="R53" s="200">
        <v>129</v>
      </c>
      <c r="S53" s="200"/>
      <c r="T53" s="200"/>
      <c r="U53" s="200"/>
      <c r="V53" s="200"/>
      <c r="W53" s="548" t="s">
        <v>194</v>
      </c>
      <c r="X53" s="548"/>
      <c r="Y53" s="548"/>
      <c r="Z53" s="200" t="s">
        <v>184</v>
      </c>
      <c r="AA53" s="200">
        <v>90</v>
      </c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 t="s">
        <v>185</v>
      </c>
      <c r="AP53" s="200">
        <v>100</v>
      </c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30"/>
      <c r="BE53" s="200"/>
      <c r="BF53" s="200"/>
      <c r="BG53" s="200"/>
      <c r="BH53" s="200"/>
      <c r="BI53" s="200"/>
      <c r="BJ53" s="200"/>
      <c r="BK53" s="200"/>
    </row>
    <row r="54" spans="1:63" ht="15.75" customHeight="1" x14ac:dyDescent="0.25">
      <c r="A54" s="229" t="s">
        <v>240</v>
      </c>
      <c r="B54" s="229"/>
      <c r="C54" s="229"/>
      <c r="D54" s="200">
        <v>19</v>
      </c>
      <c r="E54" s="200">
        <v>18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>
        <v>24</v>
      </c>
      <c r="R54" s="200">
        <v>23</v>
      </c>
      <c r="S54" s="200"/>
      <c r="T54" s="200"/>
      <c r="U54" s="200"/>
      <c r="V54" s="200"/>
      <c r="W54" s="229"/>
      <c r="X54" s="229"/>
      <c r="Y54" s="229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30"/>
      <c r="BE54" s="200"/>
      <c r="BF54" s="200"/>
      <c r="BG54" s="200"/>
      <c r="BH54" s="200"/>
      <c r="BI54" s="200"/>
      <c r="BJ54" s="200"/>
      <c r="BK54" s="200"/>
    </row>
    <row r="55" spans="1:63" ht="15.75" customHeight="1" x14ac:dyDescent="0.25">
      <c r="A55" s="548" t="s">
        <v>28</v>
      </c>
      <c r="B55" s="548"/>
      <c r="C55" s="548"/>
      <c r="D55" s="200">
        <v>4.2</v>
      </c>
      <c r="E55" s="200">
        <v>4.2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>
        <v>5.2</v>
      </c>
      <c r="R55" s="200">
        <v>5.2</v>
      </c>
      <c r="S55" s="200"/>
      <c r="T55" s="200"/>
      <c r="U55" s="200"/>
      <c r="V55" s="200"/>
      <c r="W55" s="548" t="s">
        <v>28</v>
      </c>
      <c r="X55" s="548"/>
      <c r="Y55" s="548"/>
      <c r="Z55" s="200">
        <v>3.2</v>
      </c>
      <c r="AA55" s="200">
        <v>3.2</v>
      </c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>
        <v>3.5</v>
      </c>
      <c r="AP55" s="200">
        <v>3.5</v>
      </c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30"/>
      <c r="BE55" s="200"/>
      <c r="BF55" s="200"/>
      <c r="BG55" s="200"/>
      <c r="BH55" s="200"/>
      <c r="BI55" s="200"/>
      <c r="BJ55" s="200"/>
      <c r="BK55" s="200"/>
    </row>
    <row r="56" spans="1:63" ht="15.75" customHeight="1" x14ac:dyDescent="0.3">
      <c r="A56" s="548"/>
      <c r="B56" s="548"/>
      <c r="C56" s="548"/>
      <c r="D56" s="200"/>
      <c r="E56" s="200"/>
      <c r="F56" s="201">
        <v>2.4500000000000002</v>
      </c>
      <c r="G56" s="201">
        <v>3.84</v>
      </c>
      <c r="H56" s="201">
        <v>16.350000000000001</v>
      </c>
      <c r="I56" s="201">
        <v>109.8</v>
      </c>
      <c r="J56" s="201">
        <v>0.2</v>
      </c>
      <c r="K56" s="201"/>
      <c r="L56" s="201">
        <v>19</v>
      </c>
      <c r="M56" s="201">
        <v>14.9</v>
      </c>
      <c r="N56" s="201">
        <v>205.4</v>
      </c>
      <c r="O56" s="201">
        <v>136</v>
      </c>
      <c r="P56" s="201">
        <v>3.9</v>
      </c>
      <c r="Q56" s="200"/>
      <c r="R56" s="200"/>
      <c r="S56" s="201">
        <v>3.06</v>
      </c>
      <c r="T56" s="201">
        <v>4.8</v>
      </c>
      <c r="U56" s="201">
        <v>20.43</v>
      </c>
      <c r="V56" s="201">
        <v>137.25</v>
      </c>
      <c r="W56" s="548"/>
      <c r="X56" s="548"/>
      <c r="Y56" s="548"/>
      <c r="Z56" s="200"/>
      <c r="AA56" s="200"/>
      <c r="AB56" s="201">
        <v>1.49</v>
      </c>
      <c r="AC56" s="201">
        <v>435.32</v>
      </c>
      <c r="AD56" s="201">
        <v>8.7799999999999994</v>
      </c>
      <c r="AE56" s="201">
        <v>17.59</v>
      </c>
      <c r="AF56" s="201">
        <v>47.83</v>
      </c>
      <c r="AG56" s="201">
        <v>0.69</v>
      </c>
      <c r="AH56" s="201">
        <v>12.6</v>
      </c>
      <c r="AI56" s="201">
        <v>24.75</v>
      </c>
      <c r="AJ56" s="201">
        <v>0.12</v>
      </c>
      <c r="AK56" s="201">
        <v>0.09</v>
      </c>
      <c r="AL56" s="201">
        <v>5.6000000000000001E-2</v>
      </c>
      <c r="AM56" s="201">
        <v>0.93</v>
      </c>
      <c r="AN56" s="201">
        <v>12.6</v>
      </c>
      <c r="AO56" s="200"/>
      <c r="AP56" s="200"/>
      <c r="AQ56" s="201">
        <v>1.66</v>
      </c>
      <c r="AR56" s="201">
        <v>483.69</v>
      </c>
      <c r="AS56" s="201">
        <v>9.76</v>
      </c>
      <c r="AT56" s="201">
        <v>19.55</v>
      </c>
      <c r="AU56" s="201">
        <v>53.15</v>
      </c>
      <c r="AV56" s="201">
        <v>0.77</v>
      </c>
      <c r="AW56" s="201">
        <v>14</v>
      </c>
      <c r="AX56" s="201">
        <v>27.5</v>
      </c>
      <c r="AY56" s="201">
        <v>0.13</v>
      </c>
      <c r="AZ56" s="201">
        <v>0.1</v>
      </c>
      <c r="BA56" s="201">
        <v>0.06</v>
      </c>
      <c r="BB56" s="201">
        <v>1.04</v>
      </c>
      <c r="BC56" s="201">
        <v>14</v>
      </c>
      <c r="BD56" s="230"/>
      <c r="BE56" s="201">
        <v>0.25</v>
      </c>
      <c r="BF56" s="201"/>
      <c r="BG56" s="201">
        <v>20</v>
      </c>
      <c r="BH56" s="201">
        <v>15.9</v>
      </c>
      <c r="BI56" s="201">
        <v>210.1</v>
      </c>
      <c r="BJ56" s="201">
        <v>140</v>
      </c>
      <c r="BK56" s="201">
        <v>4.8</v>
      </c>
    </row>
    <row r="57" spans="1:63" ht="18.75" customHeight="1" x14ac:dyDescent="0.25">
      <c r="A57" s="555" t="s">
        <v>311</v>
      </c>
      <c r="B57" s="555"/>
      <c r="C57" s="556"/>
      <c r="D57" s="200"/>
      <c r="E57" s="201">
        <v>30</v>
      </c>
      <c r="F57" s="201"/>
      <c r="G57" s="201"/>
      <c r="H57" s="201"/>
      <c r="I57" s="201"/>
      <c r="J57" s="200"/>
      <c r="K57" s="201"/>
      <c r="L57" s="201"/>
      <c r="M57" s="201"/>
      <c r="N57" s="201"/>
      <c r="O57" s="201"/>
      <c r="P57" s="230"/>
      <c r="Q57" s="200"/>
      <c r="R57" s="201">
        <v>60</v>
      </c>
      <c r="S57" s="50"/>
      <c r="T57" s="51"/>
      <c r="U57" s="51"/>
      <c r="V57" s="52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561"/>
      <c r="AY57" s="562"/>
      <c r="AZ57" s="562"/>
      <c r="BA57" s="563"/>
      <c r="BB57" s="33"/>
      <c r="BC57" s="304"/>
      <c r="BD57" s="33"/>
      <c r="BE57" s="304"/>
      <c r="BF57" s="230"/>
      <c r="BG57" s="230"/>
      <c r="BH57" s="230"/>
      <c r="BI57" s="230"/>
      <c r="BJ57" s="230"/>
      <c r="BK57" s="230"/>
    </row>
    <row r="58" spans="1:63" ht="18.75" customHeight="1" x14ac:dyDescent="0.25">
      <c r="A58" s="555" t="s">
        <v>301</v>
      </c>
      <c r="B58" s="555"/>
      <c r="C58" s="556"/>
      <c r="D58" s="33">
        <v>29</v>
      </c>
      <c r="E58" s="305">
        <v>23</v>
      </c>
      <c r="F58" s="201"/>
      <c r="G58" s="201"/>
      <c r="H58" s="201"/>
      <c r="I58" s="201"/>
      <c r="J58" s="33"/>
      <c r="K58" s="305"/>
      <c r="L58" s="201"/>
      <c r="M58" s="201"/>
      <c r="N58" s="201"/>
      <c r="O58" s="201"/>
      <c r="P58" s="230"/>
      <c r="Q58" s="33">
        <v>57</v>
      </c>
      <c r="R58" s="305">
        <v>45</v>
      </c>
      <c r="S58" s="50"/>
      <c r="T58" s="51"/>
      <c r="U58" s="51"/>
      <c r="V58" s="52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534"/>
      <c r="AY58" s="534"/>
      <c r="AZ58" s="534"/>
      <c r="BA58" s="534"/>
      <c r="BB58" s="33"/>
      <c r="BC58" s="33"/>
      <c r="BD58" s="33"/>
      <c r="BE58" s="33"/>
      <c r="BF58" s="230"/>
      <c r="BG58" s="230"/>
      <c r="BH58" s="230"/>
      <c r="BI58" s="230"/>
      <c r="BJ58" s="230"/>
      <c r="BK58" s="230"/>
    </row>
    <row r="59" spans="1:63" ht="18.75" customHeight="1" x14ac:dyDescent="0.25">
      <c r="A59" s="555" t="s">
        <v>18</v>
      </c>
      <c r="B59" s="555"/>
      <c r="C59" s="556"/>
      <c r="D59" s="33">
        <v>6.5</v>
      </c>
      <c r="E59" s="33">
        <v>5.5</v>
      </c>
      <c r="F59" s="201"/>
      <c r="G59" s="201"/>
      <c r="H59" s="201"/>
      <c r="I59" s="201"/>
      <c r="J59" s="33"/>
      <c r="K59" s="33"/>
      <c r="L59" s="201"/>
      <c r="M59" s="201"/>
      <c r="N59" s="201"/>
      <c r="O59" s="201"/>
      <c r="P59" s="230"/>
      <c r="Q59" s="33">
        <v>13</v>
      </c>
      <c r="R59" s="33">
        <v>11</v>
      </c>
      <c r="S59" s="50"/>
      <c r="T59" s="51"/>
      <c r="U59" s="51"/>
      <c r="V59" s="52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534"/>
      <c r="AY59" s="534"/>
      <c r="AZ59" s="534"/>
      <c r="BA59" s="534"/>
      <c r="BB59" s="33"/>
      <c r="BC59" s="33"/>
      <c r="BD59" s="33"/>
      <c r="BE59" s="33"/>
      <c r="BF59" s="230"/>
      <c r="BG59" s="230"/>
      <c r="BH59" s="230"/>
      <c r="BI59" s="230"/>
      <c r="BJ59" s="230"/>
      <c r="BK59" s="230"/>
    </row>
    <row r="60" spans="1:63" ht="18.75" customHeight="1" x14ac:dyDescent="0.25">
      <c r="A60" s="555" t="s">
        <v>7</v>
      </c>
      <c r="B60" s="555"/>
      <c r="C60" s="556"/>
      <c r="D60" s="200">
        <v>3.5</v>
      </c>
      <c r="E60" s="201">
        <v>3.5</v>
      </c>
      <c r="F60" s="201"/>
      <c r="G60" s="201"/>
      <c r="H60" s="201"/>
      <c r="I60" s="201"/>
      <c r="J60" s="200"/>
      <c r="K60" s="201"/>
      <c r="L60" s="201"/>
      <c r="M60" s="201"/>
      <c r="N60" s="201"/>
      <c r="O60" s="201"/>
      <c r="P60" s="230"/>
      <c r="Q60" s="200">
        <v>7</v>
      </c>
      <c r="R60" s="201">
        <v>7</v>
      </c>
      <c r="S60" s="50"/>
      <c r="T60" s="51"/>
      <c r="U60" s="51"/>
      <c r="V60" s="52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534"/>
      <c r="AY60" s="534"/>
      <c r="AZ60" s="534"/>
      <c r="BA60" s="534"/>
      <c r="BB60" s="33"/>
      <c r="BC60" s="33"/>
      <c r="BD60" s="33"/>
      <c r="BE60" s="33"/>
      <c r="BF60" s="230"/>
      <c r="BG60" s="230"/>
      <c r="BH60" s="230"/>
      <c r="BI60" s="230"/>
      <c r="BJ60" s="230"/>
      <c r="BK60" s="230"/>
    </row>
    <row r="61" spans="1:63" ht="18.75" customHeight="1" x14ac:dyDescent="0.25">
      <c r="A61" s="555" t="s">
        <v>19</v>
      </c>
      <c r="B61" s="555"/>
      <c r="C61" s="556"/>
      <c r="D61" s="33">
        <v>3.2</v>
      </c>
      <c r="E61" s="33">
        <v>3.2</v>
      </c>
      <c r="F61" s="201"/>
      <c r="G61" s="201"/>
      <c r="H61" s="201"/>
      <c r="I61" s="201"/>
      <c r="J61" s="33"/>
      <c r="K61" s="33"/>
      <c r="L61" s="201"/>
      <c r="M61" s="201"/>
      <c r="N61" s="201"/>
      <c r="O61" s="201"/>
      <c r="P61" s="230"/>
      <c r="Q61" s="33">
        <v>3.5</v>
      </c>
      <c r="R61" s="33">
        <v>3.5</v>
      </c>
      <c r="S61" s="50"/>
      <c r="T61" s="51"/>
      <c r="U61" s="51"/>
      <c r="V61" s="52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534"/>
      <c r="AY61" s="534"/>
      <c r="AZ61" s="534"/>
      <c r="BA61" s="534"/>
      <c r="BB61" s="33"/>
      <c r="BC61" s="33"/>
      <c r="BD61" s="33"/>
      <c r="BE61" s="33"/>
      <c r="BF61" s="230"/>
      <c r="BG61" s="230"/>
      <c r="BH61" s="230"/>
      <c r="BI61" s="230"/>
      <c r="BJ61" s="230"/>
      <c r="BK61" s="230"/>
    </row>
    <row r="62" spans="1:63" ht="18.75" customHeight="1" x14ac:dyDescent="0.25">
      <c r="A62" s="555" t="s">
        <v>6</v>
      </c>
      <c r="B62" s="555"/>
      <c r="C62" s="556"/>
      <c r="D62" s="306">
        <v>0.35</v>
      </c>
      <c r="E62" s="307">
        <v>0.35</v>
      </c>
      <c r="F62" s="308"/>
      <c r="G62" s="308"/>
      <c r="H62" s="308"/>
      <c r="I62" s="308"/>
      <c r="J62" s="306"/>
      <c r="K62" s="307"/>
      <c r="L62" s="308"/>
      <c r="M62" s="308"/>
      <c r="N62" s="308"/>
      <c r="O62" s="308"/>
      <c r="P62" s="309"/>
      <c r="Q62" s="306">
        <v>0.7</v>
      </c>
      <c r="R62" s="307">
        <v>0.7</v>
      </c>
      <c r="S62" s="300"/>
      <c r="T62" s="301"/>
      <c r="U62" s="301"/>
      <c r="V62" s="310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557"/>
      <c r="AY62" s="557"/>
      <c r="AZ62" s="557"/>
      <c r="BA62" s="557"/>
      <c r="BB62" s="306"/>
      <c r="BC62" s="306"/>
      <c r="BD62" s="306"/>
      <c r="BE62" s="306"/>
      <c r="BF62" s="309"/>
      <c r="BG62" s="309"/>
      <c r="BH62" s="309"/>
      <c r="BI62" s="309"/>
      <c r="BJ62" s="309"/>
      <c r="BK62" s="309"/>
    </row>
    <row r="63" spans="1:63" ht="18.75" customHeight="1" x14ac:dyDescent="0.3">
      <c r="A63" s="555"/>
      <c r="B63" s="555"/>
      <c r="C63" s="556"/>
      <c r="D63" s="200"/>
      <c r="E63" s="201"/>
      <c r="F63" s="201">
        <v>0.57999999999999996</v>
      </c>
      <c r="G63" s="201">
        <v>2.52</v>
      </c>
      <c r="H63" s="201">
        <v>3.76</v>
      </c>
      <c r="I63" s="201">
        <v>38.9</v>
      </c>
      <c r="J63" s="326">
        <v>2E-3</v>
      </c>
      <c r="K63" s="326">
        <v>0.05</v>
      </c>
      <c r="L63" s="326"/>
      <c r="M63" s="326">
        <v>1</v>
      </c>
      <c r="N63" s="326">
        <v>0.22</v>
      </c>
      <c r="O63" s="326">
        <v>4</v>
      </c>
      <c r="P63" s="327"/>
      <c r="Q63" s="200"/>
      <c r="R63" s="201"/>
      <c r="S63" s="201">
        <v>1.7</v>
      </c>
      <c r="T63" s="201">
        <v>5.05</v>
      </c>
      <c r="U63" s="201">
        <v>7.53</v>
      </c>
      <c r="V63" s="201">
        <v>77.94</v>
      </c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534"/>
      <c r="AY63" s="534"/>
      <c r="AZ63" s="534"/>
      <c r="BA63" s="534"/>
      <c r="BB63" s="33"/>
      <c r="BC63" s="33"/>
      <c r="BD63" s="33"/>
      <c r="BE63" s="328">
        <v>2E-3</v>
      </c>
      <c r="BF63" s="329">
        <v>7.0000000000000007E-2</v>
      </c>
      <c r="BG63" s="329">
        <v>0</v>
      </c>
      <c r="BH63" s="329">
        <v>1.2</v>
      </c>
      <c r="BI63" s="329">
        <v>0.26</v>
      </c>
      <c r="BJ63" s="329">
        <v>4.8</v>
      </c>
      <c r="BK63" s="329"/>
    </row>
    <row r="64" spans="1:63" ht="18.75" customHeight="1" x14ac:dyDescent="0.25">
      <c r="A64" s="521" t="s">
        <v>121</v>
      </c>
      <c r="B64" s="522"/>
      <c r="C64" s="523"/>
      <c r="D64" s="17"/>
      <c r="E64" s="6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1"/>
      <c r="Y64" s="201"/>
      <c r="Z64" s="200"/>
      <c r="AA64" s="200"/>
      <c r="AB64" s="200"/>
      <c r="AC64" s="200"/>
      <c r="AD64" s="498" t="s">
        <v>121</v>
      </c>
      <c r="AE64" s="498"/>
      <c r="AF64" s="498"/>
      <c r="AG64" s="200"/>
      <c r="AH64" s="201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  <c r="AW64" s="201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</row>
    <row r="65" spans="1:63" ht="18.75" customHeight="1" x14ac:dyDescent="0.25">
      <c r="A65" s="521" t="s">
        <v>144</v>
      </c>
      <c r="B65" s="522"/>
      <c r="C65" s="523"/>
      <c r="D65" s="17"/>
      <c r="E65" s="6">
        <v>150</v>
      </c>
      <c r="F65" s="3"/>
      <c r="G65" s="7"/>
      <c r="H65" s="7"/>
      <c r="I65" s="20"/>
      <c r="J65" s="200"/>
      <c r="K65" s="200"/>
      <c r="L65" s="200"/>
      <c r="M65" s="200"/>
      <c r="N65" s="200"/>
      <c r="O65" s="200"/>
      <c r="P65" s="200"/>
      <c r="Q65" s="24"/>
      <c r="R65" s="6">
        <v>180</v>
      </c>
      <c r="S65" s="3"/>
      <c r="T65" s="7"/>
      <c r="U65" s="16"/>
      <c r="V65" s="12"/>
      <c r="W65" s="504" t="s">
        <v>144</v>
      </c>
      <c r="X65" s="510"/>
      <c r="Y65" s="511"/>
      <c r="Z65" s="38"/>
      <c r="AA65" s="51">
        <v>150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51"/>
      <c r="AP65" s="51">
        <v>180</v>
      </c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E65" s="175"/>
      <c r="BF65" s="176"/>
      <c r="BG65" s="176"/>
      <c r="BH65" s="176"/>
      <c r="BI65" s="176"/>
      <c r="BJ65" s="176"/>
      <c r="BK65" s="177"/>
    </row>
    <row r="66" spans="1:63" ht="18.75" customHeight="1" x14ac:dyDescent="0.25">
      <c r="A66" s="543" t="s">
        <v>22</v>
      </c>
      <c r="B66" s="515"/>
      <c r="C66" s="516"/>
      <c r="D66" s="17">
        <v>15</v>
      </c>
      <c r="E66" s="8">
        <v>15</v>
      </c>
      <c r="F66" s="3"/>
      <c r="G66" s="7"/>
      <c r="H66" s="7"/>
      <c r="I66" s="20"/>
      <c r="J66" s="200"/>
      <c r="K66" s="200"/>
      <c r="L66" s="200"/>
      <c r="M66" s="200"/>
      <c r="N66" s="200"/>
      <c r="O66" s="200"/>
      <c r="P66" s="200"/>
      <c r="Q66" s="17">
        <v>18</v>
      </c>
      <c r="R66" s="8">
        <v>18</v>
      </c>
      <c r="S66" s="3"/>
      <c r="T66" s="7"/>
      <c r="U66" s="10"/>
      <c r="V66" s="6"/>
      <c r="W66" s="512" t="s">
        <v>22</v>
      </c>
      <c r="X66" s="499"/>
      <c r="Y66" s="513"/>
      <c r="Z66" s="38">
        <v>15</v>
      </c>
      <c r="AA66" s="38">
        <v>15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18</v>
      </c>
      <c r="AP66" s="38">
        <v>18</v>
      </c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E66" s="175"/>
      <c r="BF66" s="176"/>
      <c r="BG66" s="176"/>
      <c r="BH66" s="176"/>
      <c r="BI66" s="176"/>
      <c r="BJ66" s="176"/>
      <c r="BK66" s="177"/>
    </row>
    <row r="67" spans="1:63" ht="18.75" customHeight="1" x14ac:dyDescent="0.25">
      <c r="A67" s="543" t="s">
        <v>6</v>
      </c>
      <c r="B67" s="515"/>
      <c r="C67" s="516"/>
      <c r="D67" s="17">
        <v>12</v>
      </c>
      <c r="E67" s="8">
        <v>12</v>
      </c>
      <c r="F67" s="3"/>
      <c r="G67" s="7"/>
      <c r="H67" s="7"/>
      <c r="I67" s="20"/>
      <c r="J67" s="200"/>
      <c r="K67" s="200"/>
      <c r="L67" s="200"/>
      <c r="M67" s="200"/>
      <c r="N67" s="200"/>
      <c r="O67" s="200"/>
      <c r="P67" s="200"/>
      <c r="Q67" s="17">
        <v>15</v>
      </c>
      <c r="R67" s="8">
        <v>15</v>
      </c>
      <c r="S67" s="3"/>
      <c r="T67" s="7"/>
      <c r="U67" s="10"/>
      <c r="V67" s="6"/>
      <c r="W67" s="512" t="s">
        <v>22</v>
      </c>
      <c r="X67" s="499"/>
      <c r="Y67" s="513"/>
      <c r="Z67" s="38">
        <v>15</v>
      </c>
      <c r="AA67" s="38">
        <v>15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18</v>
      </c>
      <c r="AP67" s="38">
        <v>18</v>
      </c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E67" s="175"/>
      <c r="BF67" s="176"/>
      <c r="BG67" s="176"/>
      <c r="BH67" s="176"/>
      <c r="BI67" s="176"/>
      <c r="BJ67" s="176"/>
      <c r="BK67" s="177"/>
    </row>
    <row r="68" spans="1:63" ht="18.75" customHeight="1" x14ac:dyDescent="0.25">
      <c r="A68" s="543"/>
      <c r="B68" s="515"/>
      <c r="C68" s="516"/>
      <c r="D68" s="17"/>
      <c r="E68" s="8"/>
      <c r="F68" s="9">
        <v>0.33</v>
      </c>
      <c r="G68" s="10">
        <v>0.02</v>
      </c>
      <c r="H68" s="10">
        <v>20.83</v>
      </c>
      <c r="I68" s="18">
        <v>85</v>
      </c>
      <c r="J68" s="201">
        <v>0.01</v>
      </c>
      <c r="K68" s="201">
        <v>19</v>
      </c>
      <c r="L68" s="201"/>
      <c r="M68" s="201">
        <v>14.39</v>
      </c>
      <c r="N68" s="201">
        <v>7.4</v>
      </c>
      <c r="O68" s="201">
        <v>6.98</v>
      </c>
      <c r="P68" s="201">
        <v>0.34</v>
      </c>
      <c r="Q68" s="24"/>
      <c r="R68" s="6"/>
      <c r="S68" s="9">
        <v>0.4</v>
      </c>
      <c r="T68" s="10">
        <v>0.02</v>
      </c>
      <c r="U68" s="10">
        <v>24.99</v>
      </c>
      <c r="V68" s="6">
        <v>102</v>
      </c>
      <c r="W68" s="512" t="s">
        <v>6</v>
      </c>
      <c r="X68" s="499"/>
      <c r="Y68" s="513"/>
      <c r="Z68" s="38">
        <v>12</v>
      </c>
      <c r="AA68" s="38">
        <v>12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15</v>
      </c>
      <c r="AP68" s="38">
        <v>15</v>
      </c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E68" s="178">
        <v>0.05</v>
      </c>
      <c r="BF68" s="179">
        <v>21</v>
      </c>
      <c r="BG68" s="179"/>
      <c r="BH68" s="179">
        <v>16.8</v>
      </c>
      <c r="BI68" s="179">
        <v>9.6</v>
      </c>
      <c r="BJ68" s="179">
        <v>7.85</v>
      </c>
      <c r="BK68" s="180">
        <v>0.56999999999999995</v>
      </c>
    </row>
    <row r="69" spans="1:63" ht="18.75" customHeight="1" x14ac:dyDescent="0.25">
      <c r="A69" s="498" t="s">
        <v>10</v>
      </c>
      <c r="B69" s="498"/>
      <c r="C69" s="498"/>
      <c r="D69" s="54">
        <v>25</v>
      </c>
      <c r="E69" s="49">
        <v>25</v>
      </c>
      <c r="F69" s="50">
        <v>1.98</v>
      </c>
      <c r="G69" s="51">
        <v>0.25</v>
      </c>
      <c r="H69" s="51">
        <v>12.08</v>
      </c>
      <c r="I69" s="213">
        <v>58.3</v>
      </c>
      <c r="J69" s="178">
        <v>4.4999999999999998E-2</v>
      </c>
      <c r="K69" s="179"/>
      <c r="L69" s="179"/>
      <c r="M69" s="179">
        <v>10</v>
      </c>
      <c r="N69" s="179">
        <v>46.8</v>
      </c>
      <c r="O69" s="179">
        <v>13.2</v>
      </c>
      <c r="P69" s="180">
        <v>1.07</v>
      </c>
      <c r="Q69" s="54">
        <v>30</v>
      </c>
      <c r="R69" s="49">
        <v>30</v>
      </c>
      <c r="S69" s="50">
        <v>2.37</v>
      </c>
      <c r="T69" s="51">
        <v>0.3</v>
      </c>
      <c r="U69" s="51">
        <v>14.49</v>
      </c>
      <c r="V69" s="49">
        <v>70</v>
      </c>
      <c r="W69" s="511" t="s">
        <v>10</v>
      </c>
      <c r="X69" s="511"/>
      <c r="Y69" s="511"/>
      <c r="Z69" s="38">
        <v>30</v>
      </c>
      <c r="AA69" s="51">
        <v>30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38">
        <v>40</v>
      </c>
      <c r="AP69" s="51">
        <v>40</v>
      </c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E69" s="178">
        <v>5.3999999999999999E-2</v>
      </c>
      <c r="BF69" s="179"/>
      <c r="BG69" s="179"/>
      <c r="BH69" s="179">
        <v>10.5</v>
      </c>
      <c r="BI69" s="179">
        <v>47.4</v>
      </c>
      <c r="BJ69" s="179">
        <v>14.1</v>
      </c>
      <c r="BK69" s="180">
        <v>1.17</v>
      </c>
    </row>
    <row r="70" spans="1:63" ht="15.75" customHeight="1" x14ac:dyDescent="0.25">
      <c r="A70" s="498" t="s">
        <v>23</v>
      </c>
      <c r="B70" s="498"/>
      <c r="C70" s="498"/>
      <c r="D70" s="200">
        <v>30</v>
      </c>
      <c r="E70" s="201">
        <v>30</v>
      </c>
      <c r="F70" s="201">
        <v>2.64</v>
      </c>
      <c r="G70" s="201">
        <v>0.48</v>
      </c>
      <c r="H70" s="201">
        <v>13.36</v>
      </c>
      <c r="I70" s="201">
        <v>70</v>
      </c>
      <c r="J70" s="201">
        <v>5.3999999999999999E-2</v>
      </c>
      <c r="K70" s="201"/>
      <c r="L70" s="201"/>
      <c r="M70" s="201">
        <v>10.5</v>
      </c>
      <c r="N70" s="201">
        <v>47.4</v>
      </c>
      <c r="O70" s="201">
        <v>14.1</v>
      </c>
      <c r="P70" s="201">
        <v>1.17</v>
      </c>
      <c r="Q70" s="200">
        <v>40</v>
      </c>
      <c r="R70" s="201">
        <v>40</v>
      </c>
      <c r="S70" s="201">
        <v>2.98</v>
      </c>
      <c r="T70" s="201">
        <v>0.6</v>
      </c>
      <c r="U70" s="201">
        <v>15.2</v>
      </c>
      <c r="V70" s="201">
        <v>85</v>
      </c>
      <c r="W70" s="498" t="s">
        <v>23</v>
      </c>
      <c r="X70" s="498"/>
      <c r="Y70" s="498"/>
      <c r="Z70" s="200">
        <v>25</v>
      </c>
      <c r="AA70" s="201">
        <v>25</v>
      </c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0">
        <v>30</v>
      </c>
      <c r="AP70" s="201">
        <v>30</v>
      </c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30"/>
      <c r="BE70" s="201">
        <v>0.06</v>
      </c>
      <c r="BF70" s="201"/>
      <c r="BG70" s="201"/>
      <c r="BH70" s="201">
        <v>12.8</v>
      </c>
      <c r="BI70" s="201">
        <v>47.4</v>
      </c>
      <c r="BJ70" s="201">
        <v>14.1</v>
      </c>
      <c r="BK70" s="201">
        <v>1.17</v>
      </c>
    </row>
    <row r="71" spans="1:63" s="77" customFormat="1" ht="15.75" customHeight="1" x14ac:dyDescent="0.25">
      <c r="A71" s="675" t="s">
        <v>147</v>
      </c>
      <c r="B71" s="675"/>
      <c r="C71" s="675"/>
      <c r="D71" s="231"/>
      <c r="E71" s="203">
        <f>SUM(E27+E38+E40+E52+E57+E65+E69+E70)</f>
        <v>570</v>
      </c>
      <c r="F71" s="203">
        <f>SUM(F56:F70)</f>
        <v>7.98</v>
      </c>
      <c r="G71" s="203">
        <f t="shared" ref="G71:P71" si="2">SUM(G56:G70)</f>
        <v>7.1099999999999994</v>
      </c>
      <c r="H71" s="203">
        <f t="shared" si="2"/>
        <v>66.38</v>
      </c>
      <c r="I71" s="203">
        <f t="shared" si="2"/>
        <v>362</v>
      </c>
      <c r="J71" s="203">
        <f t="shared" si="2"/>
        <v>0.311</v>
      </c>
      <c r="K71" s="203">
        <f t="shared" si="2"/>
        <v>19.05</v>
      </c>
      <c r="L71" s="203">
        <f t="shared" si="2"/>
        <v>19</v>
      </c>
      <c r="M71" s="203">
        <f t="shared" si="2"/>
        <v>50.79</v>
      </c>
      <c r="N71" s="203">
        <f t="shared" si="2"/>
        <v>307.21999999999997</v>
      </c>
      <c r="O71" s="203">
        <f t="shared" si="2"/>
        <v>174.27999999999997</v>
      </c>
      <c r="P71" s="203">
        <f t="shared" si="2"/>
        <v>6.48</v>
      </c>
      <c r="Q71" s="231"/>
      <c r="R71" s="203">
        <f>SUM(R27+R38+R40+R52+R57+R65+R69+R70)</f>
        <v>795</v>
      </c>
      <c r="S71" s="203">
        <f t="shared" ref="S71:BK71" si="3">SUM(S56:S70)</f>
        <v>10.51</v>
      </c>
      <c r="T71" s="203">
        <f t="shared" si="3"/>
        <v>10.77</v>
      </c>
      <c r="U71" s="203">
        <f t="shared" si="3"/>
        <v>82.64</v>
      </c>
      <c r="V71" s="203">
        <f t="shared" si="3"/>
        <v>472.19</v>
      </c>
      <c r="W71" s="203">
        <f t="shared" si="3"/>
        <v>0</v>
      </c>
      <c r="X71" s="203">
        <f t="shared" si="3"/>
        <v>0</v>
      </c>
      <c r="Y71" s="203">
        <f t="shared" si="3"/>
        <v>0</v>
      </c>
      <c r="Z71" s="203">
        <f t="shared" si="3"/>
        <v>97</v>
      </c>
      <c r="AA71" s="203">
        <f t="shared" si="3"/>
        <v>247</v>
      </c>
      <c r="AB71" s="203">
        <f t="shared" si="3"/>
        <v>1.49</v>
      </c>
      <c r="AC71" s="203">
        <f t="shared" si="3"/>
        <v>435.32</v>
      </c>
      <c r="AD71" s="203">
        <f t="shared" si="3"/>
        <v>8.7799999999999994</v>
      </c>
      <c r="AE71" s="203">
        <f t="shared" si="3"/>
        <v>17.59</v>
      </c>
      <c r="AF71" s="203">
        <f t="shared" si="3"/>
        <v>47.83</v>
      </c>
      <c r="AG71" s="203">
        <f t="shared" si="3"/>
        <v>0.69</v>
      </c>
      <c r="AH71" s="203">
        <f t="shared" si="3"/>
        <v>12.6</v>
      </c>
      <c r="AI71" s="203">
        <f t="shared" si="3"/>
        <v>24.75</v>
      </c>
      <c r="AJ71" s="203">
        <f t="shared" si="3"/>
        <v>0.12</v>
      </c>
      <c r="AK71" s="203">
        <f t="shared" si="3"/>
        <v>0.09</v>
      </c>
      <c r="AL71" s="203">
        <f t="shared" si="3"/>
        <v>5.6000000000000001E-2</v>
      </c>
      <c r="AM71" s="203">
        <f t="shared" si="3"/>
        <v>0.93</v>
      </c>
      <c r="AN71" s="203">
        <f t="shared" si="3"/>
        <v>12.6</v>
      </c>
      <c r="AO71" s="203">
        <f t="shared" si="3"/>
        <v>121</v>
      </c>
      <c r="AP71" s="203">
        <f t="shared" si="3"/>
        <v>301</v>
      </c>
      <c r="AQ71" s="203">
        <f t="shared" si="3"/>
        <v>1.66</v>
      </c>
      <c r="AR71" s="203">
        <f t="shared" si="3"/>
        <v>483.69</v>
      </c>
      <c r="AS71" s="203">
        <f t="shared" si="3"/>
        <v>9.76</v>
      </c>
      <c r="AT71" s="203">
        <f t="shared" si="3"/>
        <v>19.55</v>
      </c>
      <c r="AU71" s="203">
        <f t="shared" si="3"/>
        <v>53.15</v>
      </c>
      <c r="AV71" s="203">
        <f t="shared" si="3"/>
        <v>0.77</v>
      </c>
      <c r="AW71" s="203">
        <f t="shared" si="3"/>
        <v>14</v>
      </c>
      <c r="AX71" s="203">
        <f t="shared" si="3"/>
        <v>27.5</v>
      </c>
      <c r="AY71" s="203">
        <f t="shared" si="3"/>
        <v>0.13</v>
      </c>
      <c r="AZ71" s="203">
        <f t="shared" si="3"/>
        <v>0.1</v>
      </c>
      <c r="BA71" s="203">
        <f t="shared" si="3"/>
        <v>0.06</v>
      </c>
      <c r="BB71" s="203">
        <f t="shared" si="3"/>
        <v>1.04</v>
      </c>
      <c r="BC71" s="203">
        <f t="shared" si="3"/>
        <v>14</v>
      </c>
      <c r="BD71" s="203">
        <f t="shared" si="3"/>
        <v>0</v>
      </c>
      <c r="BE71" s="203">
        <f t="shared" si="3"/>
        <v>0.41599999999999998</v>
      </c>
      <c r="BF71" s="203">
        <f t="shared" si="3"/>
        <v>21.07</v>
      </c>
      <c r="BG71" s="203">
        <f t="shared" si="3"/>
        <v>20</v>
      </c>
      <c r="BH71" s="203">
        <f t="shared" si="3"/>
        <v>57.2</v>
      </c>
      <c r="BI71" s="203">
        <f t="shared" si="3"/>
        <v>314.75999999999993</v>
      </c>
      <c r="BJ71" s="203">
        <f t="shared" si="3"/>
        <v>180.85</v>
      </c>
      <c r="BK71" s="203">
        <f t="shared" si="3"/>
        <v>7.71</v>
      </c>
    </row>
    <row r="72" spans="1:63" ht="15.75" customHeight="1" x14ac:dyDescent="0.25">
      <c r="A72" s="677" t="s">
        <v>24</v>
      </c>
      <c r="B72" s="677"/>
      <c r="C72" s="677"/>
      <c r="D72" s="200"/>
      <c r="E72" s="200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0"/>
      <c r="R72" s="200"/>
      <c r="S72" s="201"/>
      <c r="T72" s="201"/>
      <c r="U72" s="201"/>
      <c r="V72" s="201"/>
      <c r="W72" s="498" t="s">
        <v>24</v>
      </c>
      <c r="X72" s="498"/>
      <c r="Y72" s="498"/>
      <c r="Z72" s="200"/>
      <c r="AA72" s="200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0"/>
      <c r="AP72" s="200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30"/>
      <c r="BE72" s="201"/>
      <c r="BF72" s="201"/>
      <c r="BG72" s="201"/>
      <c r="BH72" s="201"/>
      <c r="BI72" s="201"/>
      <c r="BJ72" s="201"/>
      <c r="BK72" s="201"/>
    </row>
    <row r="73" spans="1:63" s="1" customFormat="1" ht="15.6" hidden="1" x14ac:dyDescent="0.3">
      <c r="A73" s="543"/>
      <c r="B73" s="515"/>
      <c r="C73" s="516"/>
      <c r="D73" s="311"/>
      <c r="E73" s="331"/>
      <c r="F73" s="332"/>
      <c r="G73" s="27"/>
      <c r="H73" s="27"/>
      <c r="I73" s="333"/>
      <c r="J73" s="311"/>
      <c r="K73" s="331"/>
      <c r="L73" s="332"/>
      <c r="M73" s="27"/>
      <c r="N73" s="10"/>
      <c r="O73" s="18"/>
      <c r="P73" s="10"/>
      <c r="Q73" s="311"/>
      <c r="R73" s="331"/>
      <c r="S73" s="332"/>
      <c r="T73" s="27"/>
      <c r="U73" s="10"/>
      <c r="V73" s="18"/>
      <c r="W73" s="10"/>
      <c r="X73" s="27"/>
      <c r="Y73" s="27"/>
      <c r="Z73" s="10"/>
      <c r="AA73" s="10"/>
      <c r="AB73" s="27"/>
      <c r="AC73" s="27"/>
      <c r="AD73" s="10"/>
      <c r="AE73" s="10"/>
      <c r="AF73" s="10"/>
      <c r="AG73" s="10"/>
      <c r="AH73" s="27"/>
      <c r="AI73" s="27"/>
      <c r="AJ73" s="27"/>
      <c r="AK73" s="10"/>
      <c r="AL73" s="10"/>
      <c r="AM73" s="27"/>
      <c r="AN73" s="27"/>
      <c r="AO73" s="10"/>
      <c r="AP73" s="10"/>
      <c r="AQ73" s="27"/>
      <c r="AR73" s="27"/>
      <c r="AS73" s="10"/>
      <c r="AT73" s="10"/>
      <c r="AU73" s="10"/>
      <c r="AV73" s="10"/>
      <c r="BE73" s="29"/>
      <c r="BF73" s="29"/>
      <c r="BG73" s="29"/>
      <c r="BH73" s="29"/>
      <c r="BI73" s="29"/>
      <c r="BJ73" s="29"/>
      <c r="BK73" s="29"/>
    </row>
    <row r="74" spans="1:63" s="1" customFormat="1" ht="15.6" hidden="1" x14ac:dyDescent="0.3">
      <c r="A74" s="551"/>
      <c r="B74" s="552"/>
      <c r="C74" s="553"/>
      <c r="D74" s="331"/>
      <c r="E74" s="331"/>
      <c r="F74" s="332"/>
      <c r="G74" s="27"/>
      <c r="H74" s="27"/>
      <c r="I74" s="333"/>
      <c r="J74" s="311"/>
      <c r="K74" s="331"/>
      <c r="L74" s="332"/>
      <c r="M74" s="27"/>
      <c r="N74" s="303"/>
      <c r="O74" s="20"/>
      <c r="P74" s="10"/>
      <c r="Q74" s="311"/>
      <c r="R74" s="331"/>
      <c r="S74" s="332"/>
      <c r="T74" s="27"/>
      <c r="U74" s="303"/>
      <c r="V74" s="20"/>
      <c r="W74" s="7"/>
      <c r="X74" s="27"/>
      <c r="Y74" s="27"/>
      <c r="Z74" s="303"/>
      <c r="AA74" s="7"/>
      <c r="AB74" s="27"/>
      <c r="AC74" s="27"/>
      <c r="AD74" s="303"/>
      <c r="AE74" s="7"/>
      <c r="AF74" s="7"/>
      <c r="AG74" s="7"/>
      <c r="AH74" s="27"/>
      <c r="AI74" s="27"/>
      <c r="AJ74" s="27"/>
      <c r="AK74" s="303"/>
      <c r="AL74" s="7"/>
      <c r="AM74" s="27"/>
      <c r="AN74" s="27"/>
      <c r="AO74" s="303"/>
      <c r="AP74" s="7"/>
      <c r="AQ74" s="27"/>
      <c r="AR74" s="27"/>
      <c r="AS74" s="303"/>
      <c r="AT74" s="7"/>
      <c r="AU74" s="7"/>
      <c r="AV74" s="7"/>
      <c r="BE74" s="29"/>
      <c r="BF74" s="29"/>
      <c r="BG74" s="29"/>
      <c r="BH74" s="29"/>
      <c r="BI74" s="29"/>
      <c r="BJ74" s="29"/>
      <c r="BK74" s="29"/>
    </row>
    <row r="75" spans="1:63" s="1" customFormat="1" ht="15.6" hidden="1" x14ac:dyDescent="0.3">
      <c r="A75" s="551"/>
      <c r="B75" s="552"/>
      <c r="C75" s="553"/>
      <c r="D75" s="311"/>
      <c r="E75" s="331"/>
      <c r="F75" s="332"/>
      <c r="G75" s="27"/>
      <c r="H75" s="27"/>
      <c r="I75" s="333"/>
      <c r="J75" s="311"/>
      <c r="K75" s="331"/>
      <c r="L75" s="332"/>
      <c r="M75" s="27"/>
      <c r="N75" s="10"/>
      <c r="O75" s="18"/>
      <c r="P75" s="10"/>
      <c r="Q75" s="311"/>
      <c r="R75" s="331"/>
      <c r="S75" s="332"/>
      <c r="T75" s="27"/>
      <c r="U75" s="10"/>
      <c r="V75" s="18"/>
      <c r="W75" s="10"/>
      <c r="X75" s="27"/>
      <c r="Y75" s="27"/>
      <c r="Z75" s="10"/>
      <c r="AA75" s="10"/>
      <c r="AB75" s="27"/>
      <c r="AC75" s="27"/>
      <c r="AD75" s="10"/>
      <c r="AE75" s="10"/>
      <c r="AF75" s="10"/>
      <c r="AG75" s="10"/>
      <c r="AH75" s="27"/>
      <c r="AI75" s="27"/>
      <c r="AJ75" s="27"/>
      <c r="AK75" s="10"/>
      <c r="AL75" s="10"/>
      <c r="AM75" s="27"/>
      <c r="AN75" s="27"/>
      <c r="AO75" s="10"/>
      <c r="AP75" s="10"/>
      <c r="AQ75" s="27"/>
      <c r="AR75" s="27"/>
      <c r="AS75" s="10"/>
      <c r="AT75" s="10"/>
      <c r="AU75" s="10"/>
      <c r="AV75" s="10"/>
      <c r="BE75" s="29"/>
      <c r="BF75" s="29"/>
      <c r="BG75" s="29"/>
      <c r="BH75" s="29"/>
      <c r="BI75" s="29"/>
      <c r="BJ75" s="29"/>
      <c r="BK75" s="29"/>
    </row>
    <row r="76" spans="1:63" s="1" customFormat="1" ht="15.6" hidden="1" x14ac:dyDescent="0.3">
      <c r="A76" s="551"/>
      <c r="B76" s="552"/>
      <c r="C76" s="553"/>
      <c r="D76" s="311"/>
      <c r="E76" s="331"/>
      <c r="F76" s="332"/>
      <c r="G76" s="27"/>
      <c r="H76" s="27"/>
      <c r="I76" s="333"/>
      <c r="J76" s="311"/>
      <c r="K76" s="331"/>
      <c r="L76" s="332"/>
      <c r="M76" s="27"/>
      <c r="N76" s="10"/>
      <c r="O76" s="18"/>
      <c r="P76" s="10"/>
      <c r="Q76" s="311"/>
      <c r="R76" s="331"/>
      <c r="S76" s="332"/>
      <c r="T76" s="27"/>
      <c r="U76" s="10"/>
      <c r="V76" s="18"/>
      <c r="W76" s="10"/>
      <c r="X76" s="27"/>
      <c r="Y76" s="27"/>
      <c r="Z76" s="10"/>
      <c r="AA76" s="10"/>
      <c r="AB76" s="27"/>
      <c r="AC76" s="27"/>
      <c r="AD76" s="10"/>
      <c r="AE76" s="10"/>
      <c r="AF76" s="10"/>
      <c r="AG76" s="10"/>
      <c r="AH76" s="27"/>
      <c r="AI76" s="27"/>
      <c r="AJ76" s="27"/>
      <c r="AK76" s="10"/>
      <c r="AL76" s="10"/>
      <c r="AM76" s="27"/>
      <c r="AN76" s="27"/>
      <c r="AO76" s="10"/>
      <c r="AP76" s="10"/>
      <c r="AQ76" s="27"/>
      <c r="AR76" s="27"/>
      <c r="AS76" s="10"/>
      <c r="AT76" s="10"/>
      <c r="AU76" s="10"/>
      <c r="AV76" s="10"/>
      <c r="BE76" s="29"/>
      <c r="BF76" s="29"/>
      <c r="BG76" s="29"/>
      <c r="BH76" s="29"/>
      <c r="BI76" s="29"/>
      <c r="BJ76" s="29"/>
      <c r="BK76" s="29"/>
    </row>
    <row r="77" spans="1:63" s="1" customFormat="1" ht="15" hidden="1" customHeight="1" x14ac:dyDescent="0.3">
      <c r="A77" s="551"/>
      <c r="B77" s="566"/>
      <c r="C77" s="567"/>
      <c r="D77" s="311"/>
      <c r="E77" s="331"/>
      <c r="F77" s="313"/>
      <c r="G77" s="314"/>
      <c r="H77" s="314"/>
      <c r="I77" s="315"/>
      <c r="J77" s="178"/>
      <c r="K77" s="179"/>
      <c r="L77" s="179"/>
      <c r="M77" s="179"/>
      <c r="N77" s="179"/>
      <c r="O77" s="179"/>
      <c r="P77" s="180"/>
      <c r="Q77" s="334"/>
      <c r="R77" s="312"/>
      <c r="S77" s="313"/>
      <c r="T77" s="314"/>
      <c r="U77" s="314"/>
      <c r="V77" s="315"/>
      <c r="W77" s="10"/>
      <c r="X77" s="314"/>
      <c r="Y77" s="314"/>
      <c r="Z77" s="10"/>
      <c r="AA77" s="10"/>
      <c r="AB77" s="314"/>
      <c r="AC77" s="314"/>
      <c r="AD77" s="10"/>
      <c r="AE77" s="10"/>
      <c r="AF77" s="10"/>
      <c r="AG77" s="10"/>
      <c r="AH77" s="314"/>
      <c r="AI77" s="314"/>
      <c r="AJ77" s="314"/>
      <c r="AK77" s="10"/>
      <c r="AL77" s="10"/>
      <c r="AM77" s="314"/>
      <c r="AN77" s="314"/>
      <c r="AO77" s="10"/>
      <c r="AP77" s="10"/>
      <c r="AQ77" s="314"/>
      <c r="AR77" s="314"/>
      <c r="AS77" s="10"/>
      <c r="AT77" s="10"/>
      <c r="AU77" s="10"/>
      <c r="AV77" s="10"/>
      <c r="BE77" s="201"/>
      <c r="BF77" s="201"/>
      <c r="BG77" s="201"/>
      <c r="BH77" s="201"/>
      <c r="BI77" s="201"/>
      <c r="BJ77" s="201"/>
      <c r="BK77" s="201"/>
    </row>
    <row r="78" spans="1:63" s="1" customFormat="1" x14ac:dyDescent="0.25">
      <c r="A78" s="521" t="s">
        <v>328</v>
      </c>
      <c r="B78" s="522"/>
      <c r="C78" s="523"/>
      <c r="D78" s="17"/>
      <c r="E78" s="6">
        <v>60</v>
      </c>
      <c r="F78" s="3"/>
      <c r="G78" s="7"/>
      <c r="H78" s="7"/>
      <c r="I78" s="20"/>
      <c r="J78" s="17"/>
      <c r="K78" s="6"/>
      <c r="L78" s="9"/>
      <c r="M78" s="10"/>
      <c r="N78" s="27"/>
      <c r="O78" s="333"/>
      <c r="P78" s="10"/>
      <c r="Q78" s="17"/>
      <c r="R78" s="6">
        <v>60</v>
      </c>
      <c r="S78" s="9"/>
      <c r="T78" s="10"/>
      <c r="U78" s="27"/>
      <c r="V78" s="333"/>
      <c r="W78" s="27"/>
      <c r="X78" s="10"/>
      <c r="Y78" s="10"/>
      <c r="Z78" s="27"/>
      <c r="AA78" s="27"/>
      <c r="AB78" s="10"/>
      <c r="AC78" s="10"/>
      <c r="AD78" s="27"/>
      <c r="AE78" s="27"/>
      <c r="AF78" s="27"/>
      <c r="AG78" s="27"/>
      <c r="AH78" s="7"/>
      <c r="AI78" s="10">
        <v>60</v>
      </c>
      <c r="AJ78" s="10"/>
      <c r="AK78" s="27"/>
      <c r="AL78" s="27"/>
      <c r="AM78" s="10"/>
      <c r="AN78" s="10"/>
      <c r="AO78" s="27"/>
      <c r="AP78" s="27"/>
      <c r="AQ78" s="10"/>
      <c r="AR78" s="10"/>
      <c r="AS78" s="27"/>
      <c r="AT78" s="27"/>
      <c r="AU78" s="27"/>
      <c r="AV78" s="27"/>
      <c r="BE78" s="29"/>
      <c r="BF78" s="29"/>
      <c r="BG78" s="29"/>
      <c r="BH78" s="29"/>
      <c r="BI78" s="29"/>
      <c r="BJ78" s="29"/>
      <c r="BK78" s="29"/>
    </row>
    <row r="79" spans="1:63" s="1" customFormat="1" x14ac:dyDescent="0.25">
      <c r="A79" s="538" t="s">
        <v>21</v>
      </c>
      <c r="B79" s="539"/>
      <c r="C79" s="540"/>
      <c r="D79" s="25">
        <v>34</v>
      </c>
      <c r="E79" s="14">
        <v>34</v>
      </c>
      <c r="F79" s="11"/>
      <c r="G79" s="13"/>
      <c r="H79" s="13"/>
      <c r="I79" s="21"/>
      <c r="J79" s="25"/>
      <c r="K79" s="14"/>
      <c r="L79" s="15"/>
      <c r="M79" s="16"/>
      <c r="N79" s="27"/>
      <c r="O79" s="333"/>
      <c r="P79" s="10"/>
      <c r="Q79" s="25">
        <v>34</v>
      </c>
      <c r="R79" s="14">
        <v>34</v>
      </c>
      <c r="S79" s="15"/>
      <c r="T79" s="16"/>
      <c r="U79" s="27"/>
      <c r="V79" s="333"/>
      <c r="W79" s="27"/>
      <c r="X79" s="16"/>
      <c r="Y79" s="16"/>
      <c r="Z79" s="27"/>
      <c r="AA79" s="27"/>
      <c r="AB79" s="16"/>
      <c r="AC79" s="16"/>
      <c r="AD79" s="27"/>
      <c r="AE79" s="27"/>
      <c r="AF79" s="27"/>
      <c r="AG79" s="27"/>
      <c r="AH79" s="13">
        <v>34</v>
      </c>
      <c r="AI79" s="13">
        <v>34</v>
      </c>
      <c r="AJ79" s="16"/>
      <c r="AK79" s="27"/>
      <c r="AL79" s="27"/>
      <c r="AM79" s="16"/>
      <c r="AN79" s="16"/>
      <c r="AO79" s="27"/>
      <c r="AP79" s="27"/>
      <c r="AQ79" s="16"/>
      <c r="AR79" s="16"/>
      <c r="AS79" s="27"/>
      <c r="AT79" s="27"/>
      <c r="AU79" s="27"/>
      <c r="AV79" s="27"/>
      <c r="BE79" s="29"/>
      <c r="BF79" s="29"/>
      <c r="BG79" s="29"/>
      <c r="BH79" s="29"/>
      <c r="BI79" s="29"/>
      <c r="BJ79" s="29"/>
      <c r="BK79" s="29"/>
    </row>
    <row r="80" spans="1:63" s="1" customFormat="1" x14ac:dyDescent="0.25">
      <c r="A80" s="543" t="s">
        <v>314</v>
      </c>
      <c r="B80" s="515"/>
      <c r="C80" s="516"/>
      <c r="D80" s="17">
        <v>1</v>
      </c>
      <c r="E80" s="8">
        <v>1</v>
      </c>
      <c r="F80" s="3"/>
      <c r="G80" s="7"/>
      <c r="H80" s="7"/>
      <c r="I80" s="20"/>
      <c r="J80" s="17"/>
      <c r="K80" s="8"/>
      <c r="L80" s="9"/>
      <c r="M80" s="10"/>
      <c r="N80" s="27"/>
      <c r="O80" s="333"/>
      <c r="P80" s="10"/>
      <c r="Q80" s="17">
        <v>1</v>
      </c>
      <c r="R80" s="8">
        <v>1</v>
      </c>
      <c r="S80" s="9"/>
      <c r="T80" s="10"/>
      <c r="U80" s="27"/>
      <c r="V80" s="333"/>
      <c r="W80" s="27"/>
      <c r="X80" s="10"/>
      <c r="Y80" s="10"/>
      <c r="Z80" s="27"/>
      <c r="AA80" s="27"/>
      <c r="AB80" s="10"/>
      <c r="AC80" s="10"/>
      <c r="AD80" s="27"/>
      <c r="AE80" s="27"/>
      <c r="AF80" s="27"/>
      <c r="AG80" s="27"/>
      <c r="AH80" s="7">
        <v>7</v>
      </c>
      <c r="AI80" s="7">
        <v>7</v>
      </c>
      <c r="AJ80" s="10"/>
      <c r="AK80" s="27"/>
      <c r="AL80" s="27"/>
      <c r="AM80" s="10"/>
      <c r="AN80" s="10"/>
      <c r="AO80" s="27"/>
      <c r="AP80" s="27"/>
      <c r="AQ80" s="10"/>
      <c r="AR80" s="10"/>
      <c r="AS80" s="27"/>
      <c r="AT80" s="27"/>
      <c r="AU80" s="27"/>
      <c r="AV80" s="27"/>
      <c r="BE80" s="29"/>
      <c r="BF80" s="29"/>
      <c r="BG80" s="29"/>
      <c r="BH80" s="29"/>
      <c r="BI80" s="29"/>
      <c r="BJ80" s="29"/>
      <c r="BK80" s="29"/>
    </row>
    <row r="81" spans="1:63" s="1" customFormat="1" x14ac:dyDescent="0.25">
      <c r="A81" s="543" t="s">
        <v>313</v>
      </c>
      <c r="B81" s="515"/>
      <c r="C81" s="516"/>
      <c r="D81" s="17">
        <v>5</v>
      </c>
      <c r="E81" s="8">
        <v>5</v>
      </c>
      <c r="F81" s="3"/>
      <c r="G81" s="7"/>
      <c r="H81" s="7"/>
      <c r="I81" s="20"/>
      <c r="J81" s="17"/>
      <c r="K81" s="8"/>
      <c r="L81" s="9"/>
      <c r="M81" s="10"/>
      <c r="N81" s="27"/>
      <c r="O81" s="333"/>
      <c r="P81" s="10"/>
      <c r="Q81" s="17">
        <v>5</v>
      </c>
      <c r="R81" s="8">
        <v>5</v>
      </c>
      <c r="S81" s="9"/>
      <c r="T81" s="10"/>
      <c r="U81" s="27"/>
      <c r="V81" s="333"/>
      <c r="W81" s="27"/>
      <c r="X81" s="10"/>
      <c r="Y81" s="10"/>
      <c r="Z81" s="27"/>
      <c r="AA81" s="27"/>
      <c r="AB81" s="10"/>
      <c r="AC81" s="10"/>
      <c r="AD81" s="27"/>
      <c r="AE81" s="27"/>
      <c r="AF81" s="27"/>
      <c r="AG81" s="27"/>
      <c r="AH81" s="7">
        <v>17</v>
      </c>
      <c r="AI81" s="7">
        <v>17</v>
      </c>
      <c r="AJ81" s="10"/>
      <c r="AK81" s="27"/>
      <c r="AL81" s="27"/>
      <c r="AM81" s="10"/>
      <c r="AN81" s="10"/>
      <c r="AO81" s="27"/>
      <c r="AP81" s="27"/>
      <c r="AQ81" s="10"/>
      <c r="AR81" s="10"/>
      <c r="AS81" s="27"/>
      <c r="AT81" s="27"/>
      <c r="AU81" s="27"/>
      <c r="AV81" s="27"/>
      <c r="BE81" s="29"/>
      <c r="BF81" s="29"/>
      <c r="BG81" s="29"/>
      <c r="BH81" s="29"/>
      <c r="BI81" s="29"/>
      <c r="BJ81" s="29"/>
      <c r="BK81" s="29"/>
    </row>
    <row r="82" spans="1:63" s="1" customFormat="1" x14ac:dyDescent="0.25">
      <c r="A82" s="543" t="s">
        <v>228</v>
      </c>
      <c r="B82" s="515"/>
      <c r="C82" s="516"/>
      <c r="D82" s="17">
        <v>3.6</v>
      </c>
      <c r="E82" s="8">
        <v>3.6</v>
      </c>
      <c r="F82" s="3"/>
      <c r="G82" s="7"/>
      <c r="H82" s="7"/>
      <c r="I82" s="20"/>
      <c r="J82" s="17"/>
      <c r="K82" s="8"/>
      <c r="L82" s="9"/>
      <c r="M82" s="10"/>
      <c r="N82" s="27"/>
      <c r="O82" s="333"/>
      <c r="P82" s="10"/>
      <c r="Q82" s="17">
        <v>3.6</v>
      </c>
      <c r="R82" s="8">
        <v>3.6</v>
      </c>
      <c r="S82" s="9"/>
      <c r="T82" s="10"/>
      <c r="U82" s="27"/>
      <c r="V82" s="333"/>
      <c r="W82" s="27"/>
      <c r="X82" s="10"/>
      <c r="Y82" s="10"/>
      <c r="Z82" s="27"/>
      <c r="AA82" s="27"/>
      <c r="AB82" s="10"/>
      <c r="AC82" s="10"/>
      <c r="AD82" s="27"/>
      <c r="AE82" s="27"/>
      <c r="AF82" s="27"/>
      <c r="AG82" s="27"/>
      <c r="AH82" s="7">
        <v>3.6</v>
      </c>
      <c r="AI82" s="7">
        <v>3.6</v>
      </c>
      <c r="AJ82" s="10"/>
      <c r="AK82" s="27"/>
      <c r="AL82" s="27"/>
      <c r="AM82" s="10"/>
      <c r="AN82" s="10"/>
      <c r="AO82" s="27"/>
      <c r="AP82" s="27"/>
      <c r="AQ82" s="10"/>
      <c r="AR82" s="10"/>
      <c r="AS82" s="27"/>
      <c r="AT82" s="27"/>
      <c r="AU82" s="27"/>
      <c r="AV82" s="27"/>
      <c r="BE82" s="29"/>
      <c r="BF82" s="29"/>
      <c r="BG82" s="29"/>
      <c r="BH82" s="29"/>
      <c r="BI82" s="29"/>
      <c r="BJ82" s="29"/>
      <c r="BK82" s="29"/>
    </row>
    <row r="83" spans="1:63" s="1" customFormat="1" x14ac:dyDescent="0.25">
      <c r="A83" s="551" t="s">
        <v>6</v>
      </c>
      <c r="B83" s="552"/>
      <c r="C83" s="553"/>
      <c r="D83" s="311">
        <v>10</v>
      </c>
      <c r="E83" s="331">
        <v>10</v>
      </c>
      <c r="F83" s="332"/>
      <c r="G83" s="27"/>
      <c r="H83" s="27"/>
      <c r="I83" s="333"/>
      <c r="J83" s="311"/>
      <c r="K83" s="331"/>
      <c r="L83" s="332"/>
      <c r="M83" s="27"/>
      <c r="N83" s="27"/>
      <c r="O83" s="333"/>
      <c r="P83" s="10"/>
      <c r="Q83" s="311">
        <v>10</v>
      </c>
      <c r="R83" s="331">
        <v>10</v>
      </c>
      <c r="S83" s="332"/>
      <c r="T83" s="27"/>
      <c r="U83" s="27"/>
      <c r="V83" s="333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>
        <v>10</v>
      </c>
      <c r="AI83" s="27">
        <v>10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BE83" s="29"/>
      <c r="BF83" s="29"/>
      <c r="BG83" s="29"/>
      <c r="BH83" s="29"/>
      <c r="BI83" s="29"/>
      <c r="BJ83" s="29"/>
      <c r="BK83" s="29"/>
    </row>
    <row r="84" spans="1:63" s="1" customFormat="1" x14ac:dyDescent="0.25">
      <c r="A84" s="551" t="s">
        <v>315</v>
      </c>
      <c r="B84" s="552"/>
      <c r="C84" s="553"/>
      <c r="D84" s="311">
        <v>2</v>
      </c>
      <c r="E84" s="331">
        <v>2</v>
      </c>
      <c r="F84" s="332"/>
      <c r="G84" s="27"/>
      <c r="H84" s="27"/>
      <c r="I84" s="333"/>
      <c r="J84" s="311"/>
      <c r="K84" s="331"/>
      <c r="L84" s="332"/>
      <c r="M84" s="27"/>
      <c r="N84" s="314"/>
      <c r="O84" s="315"/>
      <c r="P84" s="10"/>
      <c r="Q84" s="311">
        <v>2</v>
      </c>
      <c r="R84" s="331">
        <v>2</v>
      </c>
      <c r="S84" s="332"/>
      <c r="T84" s="27"/>
      <c r="U84" s="314"/>
      <c r="V84" s="315"/>
      <c r="W84" s="314"/>
      <c r="X84" s="27"/>
      <c r="Y84" s="27"/>
      <c r="Z84" s="314"/>
      <c r="AA84" s="314"/>
      <c r="AB84" s="27"/>
      <c r="AC84" s="27"/>
      <c r="AD84" s="314"/>
      <c r="AE84" s="314"/>
      <c r="AF84" s="314"/>
      <c r="AG84" s="314"/>
      <c r="AH84" s="27">
        <v>2</v>
      </c>
      <c r="AI84" s="27">
        <v>2</v>
      </c>
      <c r="AJ84" s="27"/>
      <c r="AK84" s="314"/>
      <c r="AL84" s="314"/>
      <c r="AM84" s="27"/>
      <c r="AN84" s="27"/>
      <c r="AO84" s="314"/>
      <c r="AP84" s="314"/>
      <c r="AQ84" s="27"/>
      <c r="AR84" s="27"/>
      <c r="AS84" s="314"/>
      <c r="AT84" s="314"/>
      <c r="AU84" s="314"/>
      <c r="AV84" s="314"/>
      <c r="BE84" s="29"/>
      <c r="BF84" s="29"/>
      <c r="BG84" s="29"/>
      <c r="BH84" s="29"/>
      <c r="BI84" s="29"/>
      <c r="BJ84" s="29"/>
      <c r="BK84" s="29"/>
    </row>
    <row r="85" spans="1:63" s="1" customFormat="1" ht="18.75" customHeight="1" x14ac:dyDescent="0.25">
      <c r="A85" s="551" t="s">
        <v>54</v>
      </c>
      <c r="B85" s="552"/>
      <c r="C85" s="553"/>
      <c r="D85" s="311" t="s">
        <v>316</v>
      </c>
      <c r="E85" s="331">
        <v>2</v>
      </c>
      <c r="F85" s="332"/>
      <c r="G85" s="27"/>
      <c r="H85" s="27"/>
      <c r="I85" s="333"/>
      <c r="J85" s="311"/>
      <c r="K85" s="331"/>
      <c r="L85" s="332"/>
      <c r="M85" s="27"/>
      <c r="N85" s="10"/>
      <c r="O85" s="18"/>
      <c r="P85" s="10"/>
      <c r="Q85" s="311" t="s">
        <v>316</v>
      </c>
      <c r="R85" s="331">
        <v>2</v>
      </c>
      <c r="S85" s="332"/>
      <c r="T85" s="27"/>
      <c r="U85" s="10"/>
      <c r="V85" s="18"/>
      <c r="W85" s="10"/>
      <c r="X85" s="27"/>
      <c r="Y85" s="27"/>
      <c r="Z85" s="10"/>
      <c r="AA85" s="10"/>
      <c r="AB85" s="27"/>
      <c r="AC85" s="27"/>
      <c r="AD85" s="10"/>
      <c r="AE85" s="10"/>
      <c r="AF85" s="10"/>
      <c r="AG85" s="10"/>
      <c r="AH85" s="27" t="s">
        <v>316</v>
      </c>
      <c r="AI85" s="27">
        <v>2</v>
      </c>
      <c r="AJ85" s="27"/>
      <c r="AK85" s="10"/>
      <c r="AL85" s="10"/>
      <c r="AM85" s="27"/>
      <c r="AN85" s="27"/>
      <c r="AO85" s="10"/>
      <c r="AP85" s="10"/>
      <c r="AQ85" s="27"/>
      <c r="AR85" s="27"/>
      <c r="AS85" s="10"/>
      <c r="AT85" s="10"/>
      <c r="AU85" s="10"/>
      <c r="AV85" s="10"/>
      <c r="BE85" s="29"/>
      <c r="BF85" s="29"/>
      <c r="BG85" s="29"/>
      <c r="BH85" s="29"/>
      <c r="BI85" s="29"/>
      <c r="BJ85" s="29"/>
      <c r="BK85" s="29"/>
    </row>
    <row r="86" spans="1:63" s="1" customFormat="1" ht="18.75" customHeight="1" x14ac:dyDescent="0.25">
      <c r="A86" s="551" t="s">
        <v>45</v>
      </c>
      <c r="B86" s="552"/>
      <c r="C86" s="553"/>
      <c r="D86" s="311">
        <v>0.4</v>
      </c>
      <c r="E86" s="331">
        <v>0.4</v>
      </c>
      <c r="F86" s="332"/>
      <c r="G86" s="27"/>
      <c r="H86" s="27"/>
      <c r="I86" s="333"/>
      <c r="J86" s="311"/>
      <c r="K86" s="331"/>
      <c r="L86" s="332"/>
      <c r="M86" s="27"/>
      <c r="N86" s="5"/>
      <c r="O86" s="5"/>
      <c r="P86" s="10"/>
      <c r="Q86" s="311">
        <v>0.4</v>
      </c>
      <c r="R86" s="331">
        <v>0.4</v>
      </c>
      <c r="S86" s="332"/>
      <c r="T86" s="27"/>
      <c r="U86" s="5"/>
      <c r="V86" s="5"/>
      <c r="W86" s="4"/>
      <c r="X86" s="27"/>
      <c r="Y86" s="27"/>
      <c r="Z86" s="4"/>
      <c r="AA86" s="4"/>
      <c r="AB86" s="27"/>
      <c r="AC86" s="27"/>
      <c r="AD86" s="4"/>
      <c r="AE86" s="4"/>
      <c r="AF86" s="4"/>
      <c r="AG86" s="4"/>
      <c r="AH86" s="27">
        <v>0.4</v>
      </c>
      <c r="AI86" s="27">
        <v>0.4</v>
      </c>
      <c r="AJ86" s="27"/>
      <c r="AK86" s="4"/>
      <c r="AL86" s="4"/>
      <c r="AM86" s="27"/>
      <c r="AN86" s="27"/>
      <c r="AO86" s="4"/>
      <c r="AP86" s="4"/>
      <c r="AQ86" s="27"/>
      <c r="AR86" s="27"/>
      <c r="AS86" s="4"/>
      <c r="AT86" s="4"/>
      <c r="AU86" s="4"/>
      <c r="AV86" s="4"/>
      <c r="BE86" s="29"/>
      <c r="BF86" s="29"/>
      <c r="BG86" s="29"/>
      <c r="BH86" s="29"/>
      <c r="BI86" s="29"/>
      <c r="BJ86" s="29"/>
      <c r="BK86" s="29"/>
    </row>
    <row r="87" spans="1:63" s="1" customFormat="1" x14ac:dyDescent="0.25">
      <c r="A87" s="551" t="s">
        <v>8</v>
      </c>
      <c r="B87" s="552"/>
      <c r="C87" s="553"/>
      <c r="D87" s="311">
        <v>0.03</v>
      </c>
      <c r="E87" s="331">
        <v>0.03</v>
      </c>
      <c r="F87" s="332"/>
      <c r="G87" s="27"/>
      <c r="H87" s="27"/>
      <c r="I87" s="333"/>
      <c r="J87" s="311"/>
      <c r="K87" s="331"/>
      <c r="L87" s="332"/>
      <c r="M87" s="27"/>
      <c r="N87" s="10"/>
      <c r="O87" s="18"/>
      <c r="P87" s="10"/>
      <c r="Q87" s="311">
        <v>0.03</v>
      </c>
      <c r="R87" s="331">
        <v>0.03</v>
      </c>
      <c r="S87" s="332"/>
      <c r="T87" s="27"/>
      <c r="U87" s="10"/>
      <c r="V87" s="18"/>
      <c r="W87" s="10"/>
      <c r="X87" s="27"/>
      <c r="Y87" s="27"/>
      <c r="Z87" s="10"/>
      <c r="AA87" s="10"/>
      <c r="AB87" s="27"/>
      <c r="AC87" s="27"/>
      <c r="AD87" s="10"/>
      <c r="AE87" s="10"/>
      <c r="AF87" s="10"/>
      <c r="AG87" s="10"/>
      <c r="AH87" s="27">
        <v>0.03</v>
      </c>
      <c r="AI87" s="27">
        <v>0.03</v>
      </c>
      <c r="AJ87" s="27"/>
      <c r="AK87" s="10"/>
      <c r="AL87" s="10"/>
      <c r="AM87" s="27"/>
      <c r="AN87" s="27"/>
      <c r="AO87" s="10"/>
      <c r="AP87" s="10"/>
      <c r="AQ87" s="27"/>
      <c r="AR87" s="27"/>
      <c r="AS87" s="10"/>
      <c r="AT87" s="10"/>
      <c r="AU87" s="10"/>
      <c r="AV87" s="10"/>
      <c r="BE87" s="29"/>
      <c r="BF87" s="29"/>
      <c r="BG87" s="29"/>
      <c r="BH87" s="29"/>
      <c r="BI87" s="29"/>
      <c r="BJ87" s="29"/>
      <c r="BK87" s="29"/>
    </row>
    <row r="88" spans="1:63" s="1" customFormat="1" x14ac:dyDescent="0.25">
      <c r="A88" s="551" t="s">
        <v>317</v>
      </c>
      <c r="B88" s="552"/>
      <c r="C88" s="553"/>
      <c r="D88" s="331">
        <v>2E-3</v>
      </c>
      <c r="E88" s="331">
        <v>2E-3</v>
      </c>
      <c r="F88" s="332"/>
      <c r="G88" s="27"/>
      <c r="H88" s="27"/>
      <c r="I88" s="333"/>
      <c r="J88" s="311"/>
      <c r="K88" s="331"/>
      <c r="L88" s="332"/>
      <c r="M88" s="27"/>
      <c r="N88" s="487"/>
      <c r="O88" s="20"/>
      <c r="P88" s="10"/>
      <c r="Q88" s="311">
        <v>2E-3</v>
      </c>
      <c r="R88" s="331">
        <v>2E-3</v>
      </c>
      <c r="S88" s="332"/>
      <c r="T88" s="27"/>
      <c r="U88" s="487"/>
      <c r="V88" s="20"/>
      <c r="W88" s="7"/>
      <c r="X88" s="27"/>
      <c r="Y88" s="27"/>
      <c r="Z88" s="487"/>
      <c r="AA88" s="7"/>
      <c r="AB88" s="27"/>
      <c r="AC88" s="27"/>
      <c r="AD88" s="487"/>
      <c r="AE88" s="7"/>
      <c r="AF88" s="7"/>
      <c r="AG88" s="7"/>
      <c r="AH88" s="27">
        <v>2E-3</v>
      </c>
      <c r="AI88" s="27">
        <v>2E-3</v>
      </c>
      <c r="AJ88" s="27"/>
      <c r="AK88" s="487"/>
      <c r="AL88" s="7"/>
      <c r="AM88" s="27"/>
      <c r="AN88" s="27"/>
      <c r="AO88" s="487"/>
      <c r="AP88" s="7"/>
      <c r="AQ88" s="27"/>
      <c r="AR88" s="27"/>
      <c r="AS88" s="487"/>
      <c r="AT88" s="7"/>
      <c r="AU88" s="7"/>
      <c r="AV88" s="7"/>
      <c r="BE88" s="29"/>
      <c r="BF88" s="29"/>
      <c r="BG88" s="29"/>
      <c r="BH88" s="29"/>
      <c r="BI88" s="29"/>
      <c r="BJ88" s="29"/>
      <c r="BK88" s="29"/>
    </row>
    <row r="89" spans="1:63" s="1" customFormat="1" x14ac:dyDescent="0.25">
      <c r="A89" s="551" t="s">
        <v>318</v>
      </c>
      <c r="B89" s="552"/>
      <c r="C89" s="553"/>
      <c r="D89" s="311" t="s">
        <v>319</v>
      </c>
      <c r="E89" s="331">
        <v>1.5</v>
      </c>
      <c r="F89" s="332"/>
      <c r="G89" s="27"/>
      <c r="H89" s="27"/>
      <c r="I89" s="333"/>
      <c r="J89" s="311"/>
      <c r="K89" s="331"/>
      <c r="L89" s="332"/>
      <c r="M89" s="27"/>
      <c r="N89" s="10"/>
      <c r="O89" s="18"/>
      <c r="P89" s="10"/>
      <c r="Q89" s="311" t="s">
        <v>319</v>
      </c>
      <c r="R89" s="331">
        <v>1.5</v>
      </c>
      <c r="S89" s="332"/>
      <c r="T89" s="27"/>
      <c r="U89" s="10"/>
      <c r="V89" s="18"/>
      <c r="W89" s="10"/>
      <c r="X89" s="27"/>
      <c r="Y89" s="27"/>
      <c r="Z89" s="10"/>
      <c r="AA89" s="10"/>
      <c r="AB89" s="27"/>
      <c r="AC89" s="27"/>
      <c r="AD89" s="10"/>
      <c r="AE89" s="10"/>
      <c r="AF89" s="10"/>
      <c r="AG89" s="10"/>
      <c r="AH89" s="27" t="s">
        <v>319</v>
      </c>
      <c r="AI89" s="27">
        <v>1.5</v>
      </c>
      <c r="AJ89" s="27"/>
      <c r="AK89" s="10"/>
      <c r="AL89" s="10"/>
      <c r="AM89" s="27"/>
      <c r="AN89" s="27"/>
      <c r="AO89" s="10"/>
      <c r="AP89" s="10"/>
      <c r="AQ89" s="27"/>
      <c r="AR89" s="27"/>
      <c r="AS89" s="10"/>
      <c r="AT89" s="10"/>
      <c r="AU89" s="10"/>
      <c r="AV89" s="10"/>
      <c r="BE89" s="29"/>
      <c r="BF89" s="29"/>
      <c r="BG89" s="29"/>
      <c r="BH89" s="29"/>
      <c r="BI89" s="29"/>
      <c r="BJ89" s="29"/>
      <c r="BK89" s="29"/>
    </row>
    <row r="90" spans="1:63" s="1" customFormat="1" x14ac:dyDescent="0.25">
      <c r="A90" s="551" t="s">
        <v>320</v>
      </c>
      <c r="B90" s="552"/>
      <c r="C90" s="553"/>
      <c r="D90" s="311">
        <v>0.2</v>
      </c>
      <c r="E90" s="331">
        <v>0.2</v>
      </c>
      <c r="F90" s="332"/>
      <c r="G90" s="27"/>
      <c r="H90" s="27"/>
      <c r="I90" s="333"/>
      <c r="J90" s="311"/>
      <c r="K90" s="331"/>
      <c r="L90" s="332"/>
      <c r="M90" s="27"/>
      <c r="N90" s="10"/>
      <c r="O90" s="18"/>
      <c r="P90" s="10"/>
      <c r="Q90" s="311">
        <v>0.2</v>
      </c>
      <c r="R90" s="331">
        <v>0.2</v>
      </c>
      <c r="S90" s="332"/>
      <c r="T90" s="27"/>
      <c r="U90" s="10"/>
      <c r="V90" s="18"/>
      <c r="W90" s="10"/>
      <c r="X90" s="27"/>
      <c r="Y90" s="27"/>
      <c r="Z90" s="10"/>
      <c r="AA90" s="10"/>
      <c r="AB90" s="27"/>
      <c r="AC90" s="27"/>
      <c r="AD90" s="10"/>
      <c r="AE90" s="10"/>
      <c r="AF90" s="10"/>
      <c r="AG90" s="10"/>
      <c r="AH90" s="27">
        <v>0.2</v>
      </c>
      <c r="AI90" s="27">
        <v>0.2</v>
      </c>
      <c r="AJ90" s="27"/>
      <c r="AK90" s="10"/>
      <c r="AL90" s="10"/>
      <c r="AM90" s="27"/>
      <c r="AN90" s="27"/>
      <c r="AO90" s="10"/>
      <c r="AP90" s="10"/>
      <c r="AQ90" s="27"/>
      <c r="AR90" s="27"/>
      <c r="AS90" s="10"/>
      <c r="AT90" s="10"/>
      <c r="AU90" s="10"/>
      <c r="AV90" s="10"/>
      <c r="BE90" s="29"/>
      <c r="BF90" s="29"/>
      <c r="BG90" s="29"/>
      <c r="BH90" s="29"/>
      <c r="BI90" s="29"/>
      <c r="BJ90" s="29"/>
      <c r="BK90" s="29"/>
    </row>
    <row r="91" spans="1:63" s="1" customFormat="1" ht="15" customHeight="1" x14ac:dyDescent="0.3">
      <c r="A91" s="551"/>
      <c r="B91" s="566"/>
      <c r="C91" s="567"/>
      <c r="D91" s="311"/>
      <c r="E91" s="331"/>
      <c r="F91" s="313">
        <v>4.22</v>
      </c>
      <c r="G91" s="314">
        <v>4.8099999999999996</v>
      </c>
      <c r="H91" s="314">
        <v>33.31</v>
      </c>
      <c r="I91" s="315">
        <v>203</v>
      </c>
      <c r="J91" s="178">
        <v>0.48</v>
      </c>
      <c r="K91" s="179">
        <v>0.02</v>
      </c>
      <c r="L91" s="179">
        <v>17</v>
      </c>
      <c r="M91" s="179">
        <v>105.4</v>
      </c>
      <c r="N91" s="179">
        <v>45.1</v>
      </c>
      <c r="O91" s="179">
        <v>10.8</v>
      </c>
      <c r="P91" s="180">
        <v>0.45</v>
      </c>
      <c r="Q91" s="334"/>
      <c r="R91" s="312"/>
      <c r="S91" s="313">
        <v>4.22</v>
      </c>
      <c r="T91" s="314">
        <v>4.8099999999999996</v>
      </c>
      <c r="U91" s="314">
        <v>33.31</v>
      </c>
      <c r="V91" s="315">
        <v>203</v>
      </c>
      <c r="W91" s="10">
        <v>16.399999999999999</v>
      </c>
      <c r="X91" s="314">
        <v>15.1</v>
      </c>
      <c r="Y91" s="314">
        <v>43.7</v>
      </c>
      <c r="Z91" s="10">
        <v>0.74</v>
      </c>
      <c r="AA91" s="10">
        <v>9</v>
      </c>
      <c r="AB91" s="314">
        <v>2</v>
      </c>
      <c r="AC91" s="314">
        <v>1.81</v>
      </c>
      <c r="AD91" s="10">
        <v>7.0000000000000007E-2</v>
      </c>
      <c r="AE91" s="10">
        <v>0.05</v>
      </c>
      <c r="AF91" s="10">
        <v>0.83</v>
      </c>
      <c r="AG91" s="10">
        <v>0.01</v>
      </c>
      <c r="AH91" s="314"/>
      <c r="AI91" s="314"/>
      <c r="AJ91" s="314">
        <v>122.4</v>
      </c>
      <c r="AK91" s="10">
        <v>63.4</v>
      </c>
      <c r="AL91" s="10">
        <v>16.399999999999999</v>
      </c>
      <c r="AM91" s="314">
        <v>15.1</v>
      </c>
      <c r="AN91" s="314">
        <v>43.7</v>
      </c>
      <c r="AO91" s="10">
        <v>0.74</v>
      </c>
      <c r="AP91" s="10">
        <v>9</v>
      </c>
      <c r="AQ91" s="314">
        <v>2</v>
      </c>
      <c r="AR91" s="314">
        <v>1.81</v>
      </c>
      <c r="AS91" s="10">
        <v>7.0000000000000007E-2</v>
      </c>
      <c r="AT91" s="10">
        <v>0.05</v>
      </c>
      <c r="AU91" s="10">
        <v>0.83</v>
      </c>
      <c r="AV91" s="10">
        <v>0.01</v>
      </c>
      <c r="BE91" s="201">
        <v>0.48</v>
      </c>
      <c r="BF91" s="201">
        <v>0.02</v>
      </c>
      <c r="BG91" s="201">
        <v>17</v>
      </c>
      <c r="BH91" s="201">
        <v>105.4</v>
      </c>
      <c r="BI91" s="201">
        <v>45.1</v>
      </c>
      <c r="BJ91" s="201">
        <v>10.8</v>
      </c>
      <c r="BK91" s="201">
        <v>0.45</v>
      </c>
    </row>
    <row r="92" spans="1:63" ht="15.75" customHeight="1" x14ac:dyDescent="0.25">
      <c r="A92" s="568" t="s">
        <v>278</v>
      </c>
      <c r="B92" s="568"/>
      <c r="C92" s="568"/>
      <c r="D92" s="54"/>
      <c r="E92" s="49">
        <v>150</v>
      </c>
      <c r="F92" s="50">
        <v>5.48</v>
      </c>
      <c r="G92" s="51">
        <v>4.88</v>
      </c>
      <c r="H92" s="51">
        <v>9.07</v>
      </c>
      <c r="I92" s="49">
        <v>125</v>
      </c>
      <c r="J92" s="178">
        <v>6.3E-2</v>
      </c>
      <c r="K92" s="179">
        <v>2.0499999999999998</v>
      </c>
      <c r="L92" s="179">
        <v>32</v>
      </c>
      <c r="M92" s="179">
        <v>189.6</v>
      </c>
      <c r="N92" s="179">
        <v>142.19999999999999</v>
      </c>
      <c r="O92" s="179">
        <v>22.1</v>
      </c>
      <c r="P92" s="180">
        <v>0.16</v>
      </c>
      <c r="Q92" s="54"/>
      <c r="R92" s="49">
        <v>180</v>
      </c>
      <c r="S92" s="50">
        <v>6.66</v>
      </c>
      <c r="T92" s="51">
        <v>5.85</v>
      </c>
      <c r="U92" s="51">
        <v>10.88</v>
      </c>
      <c r="V92" s="49">
        <v>150</v>
      </c>
      <c r="W92" s="504" t="s">
        <v>157</v>
      </c>
      <c r="X92" s="510"/>
      <c r="Y92" s="511"/>
      <c r="Z92" s="51"/>
      <c r="AA92" s="51">
        <v>150</v>
      </c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>
        <v>180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174"/>
      <c r="BE92" s="201">
        <v>0.17</v>
      </c>
      <c r="BF92" s="201">
        <v>2.46</v>
      </c>
      <c r="BG92" s="201">
        <v>38.4</v>
      </c>
      <c r="BH92" s="201">
        <v>227.52</v>
      </c>
      <c r="BI92" s="201">
        <v>170.64</v>
      </c>
      <c r="BJ92" s="201">
        <v>26.52</v>
      </c>
      <c r="BK92" s="201">
        <v>0.19</v>
      </c>
    </row>
    <row r="93" spans="1:63" s="77" customFormat="1" ht="15.75" customHeight="1" x14ac:dyDescent="0.25">
      <c r="A93" s="569" t="s">
        <v>148</v>
      </c>
      <c r="B93" s="570"/>
      <c r="C93" s="571"/>
      <c r="D93" s="231"/>
      <c r="E93" s="203">
        <f>SUM(E78+E92)</f>
        <v>210</v>
      </c>
      <c r="F93" s="203">
        <f t="shared" ref="F93:P93" si="4">SUM(F73:F92)</f>
        <v>9.6999999999999993</v>
      </c>
      <c r="G93" s="203">
        <f t="shared" si="4"/>
        <v>9.69</v>
      </c>
      <c r="H93" s="203">
        <f t="shared" si="4"/>
        <v>42.38</v>
      </c>
      <c r="I93" s="203">
        <f t="shared" si="4"/>
        <v>328</v>
      </c>
      <c r="J93" s="203">
        <f t="shared" si="4"/>
        <v>0.54299999999999993</v>
      </c>
      <c r="K93" s="203">
        <f t="shared" si="4"/>
        <v>2.0699999999999998</v>
      </c>
      <c r="L93" s="203">
        <f t="shared" si="4"/>
        <v>49</v>
      </c>
      <c r="M93" s="203">
        <f t="shared" si="4"/>
        <v>295</v>
      </c>
      <c r="N93" s="203">
        <f t="shared" si="4"/>
        <v>187.29999999999998</v>
      </c>
      <c r="O93" s="203">
        <f t="shared" si="4"/>
        <v>32.900000000000006</v>
      </c>
      <c r="P93" s="203">
        <f t="shared" si="4"/>
        <v>0.61</v>
      </c>
      <c r="Q93" s="231"/>
      <c r="R93" s="203">
        <f>SUM(R78+R92)</f>
        <v>240</v>
      </c>
      <c r="S93" s="203">
        <f t="shared" ref="S93:BK93" si="5">SUM(S73:S92)</f>
        <v>10.879999999999999</v>
      </c>
      <c r="T93" s="203">
        <f t="shared" si="5"/>
        <v>10.66</v>
      </c>
      <c r="U93" s="203">
        <f t="shared" si="5"/>
        <v>44.190000000000005</v>
      </c>
      <c r="V93" s="203">
        <f t="shared" si="5"/>
        <v>353</v>
      </c>
      <c r="W93" s="203">
        <f t="shared" si="5"/>
        <v>16.399999999999999</v>
      </c>
      <c r="X93" s="203">
        <f t="shared" si="5"/>
        <v>15.1</v>
      </c>
      <c r="Y93" s="203">
        <f t="shared" si="5"/>
        <v>43.7</v>
      </c>
      <c r="Z93" s="203">
        <f t="shared" si="5"/>
        <v>0.74</v>
      </c>
      <c r="AA93" s="203">
        <f t="shared" si="5"/>
        <v>159</v>
      </c>
      <c r="AB93" s="203">
        <f t="shared" si="5"/>
        <v>2</v>
      </c>
      <c r="AC93" s="203">
        <f t="shared" si="5"/>
        <v>1.81</v>
      </c>
      <c r="AD93" s="203">
        <f t="shared" si="5"/>
        <v>7.0000000000000007E-2</v>
      </c>
      <c r="AE93" s="203">
        <f t="shared" si="5"/>
        <v>0.05</v>
      </c>
      <c r="AF93" s="203">
        <f t="shared" si="5"/>
        <v>0.83</v>
      </c>
      <c r="AG93" s="203">
        <f t="shared" si="5"/>
        <v>0.01</v>
      </c>
      <c r="AH93" s="203">
        <f t="shared" si="5"/>
        <v>74.231999999999999</v>
      </c>
      <c r="AI93" s="203">
        <f t="shared" si="5"/>
        <v>137.732</v>
      </c>
      <c r="AJ93" s="203">
        <f t="shared" si="5"/>
        <v>122.4</v>
      </c>
      <c r="AK93" s="203">
        <f t="shared" si="5"/>
        <v>63.4</v>
      </c>
      <c r="AL93" s="203">
        <f t="shared" si="5"/>
        <v>16.399999999999999</v>
      </c>
      <c r="AM93" s="203">
        <f t="shared" si="5"/>
        <v>15.1</v>
      </c>
      <c r="AN93" s="203">
        <f t="shared" si="5"/>
        <v>43.7</v>
      </c>
      <c r="AO93" s="203">
        <f t="shared" si="5"/>
        <v>0.74</v>
      </c>
      <c r="AP93" s="203">
        <f t="shared" si="5"/>
        <v>189</v>
      </c>
      <c r="AQ93" s="203">
        <f t="shared" si="5"/>
        <v>2</v>
      </c>
      <c r="AR93" s="203">
        <f t="shared" si="5"/>
        <v>1.81</v>
      </c>
      <c r="AS93" s="203">
        <f t="shared" si="5"/>
        <v>7.0000000000000007E-2</v>
      </c>
      <c r="AT93" s="203">
        <f t="shared" si="5"/>
        <v>0.05</v>
      </c>
      <c r="AU93" s="203">
        <f t="shared" si="5"/>
        <v>0.83</v>
      </c>
      <c r="AV93" s="203">
        <f t="shared" si="5"/>
        <v>0.01</v>
      </c>
      <c r="AW93" s="203">
        <f t="shared" si="5"/>
        <v>0</v>
      </c>
      <c r="AX93" s="203">
        <f t="shared" si="5"/>
        <v>0</v>
      </c>
      <c r="AY93" s="203">
        <f t="shared" si="5"/>
        <v>0</v>
      </c>
      <c r="AZ93" s="203">
        <f t="shared" si="5"/>
        <v>0</v>
      </c>
      <c r="BA93" s="203">
        <f t="shared" si="5"/>
        <v>0</v>
      </c>
      <c r="BB93" s="203">
        <f t="shared" si="5"/>
        <v>0</v>
      </c>
      <c r="BC93" s="203">
        <f t="shared" si="5"/>
        <v>0</v>
      </c>
      <c r="BD93" s="203">
        <f t="shared" si="5"/>
        <v>0</v>
      </c>
      <c r="BE93" s="203">
        <f t="shared" si="5"/>
        <v>0.65</v>
      </c>
      <c r="BF93" s="203">
        <f t="shared" si="5"/>
        <v>2.48</v>
      </c>
      <c r="BG93" s="203">
        <f t="shared" si="5"/>
        <v>55.4</v>
      </c>
      <c r="BH93" s="203">
        <f t="shared" si="5"/>
        <v>332.92</v>
      </c>
      <c r="BI93" s="203">
        <f t="shared" si="5"/>
        <v>215.73999999999998</v>
      </c>
      <c r="BJ93" s="203">
        <f t="shared" si="5"/>
        <v>37.32</v>
      </c>
      <c r="BK93" s="203">
        <f t="shared" si="5"/>
        <v>0.64</v>
      </c>
    </row>
    <row r="94" spans="1:63" s="81" customFormat="1" ht="15.75" customHeight="1" x14ac:dyDescent="0.25">
      <c r="A94" s="572" t="s">
        <v>15</v>
      </c>
      <c r="B94" s="573"/>
      <c r="C94" s="574"/>
      <c r="D94" s="224"/>
      <c r="E94" s="225">
        <f t="shared" ref="E94:P94" si="6">SUM(E24+E71+E93)</f>
        <v>1200</v>
      </c>
      <c r="F94" s="225">
        <f t="shared" si="6"/>
        <v>27.150000000000002</v>
      </c>
      <c r="G94" s="225">
        <f t="shared" si="6"/>
        <v>29.65</v>
      </c>
      <c r="H94" s="225">
        <f t="shared" si="6"/>
        <v>155.5</v>
      </c>
      <c r="I94" s="225">
        <f t="shared" si="6"/>
        <v>1054</v>
      </c>
      <c r="J94" s="225">
        <f t="shared" si="6"/>
        <v>0.96399999999999997</v>
      </c>
      <c r="K94" s="225">
        <f t="shared" si="6"/>
        <v>27.22</v>
      </c>
      <c r="L94" s="225">
        <f t="shared" si="6"/>
        <v>218</v>
      </c>
      <c r="M94" s="225">
        <f t="shared" si="6"/>
        <v>444.19</v>
      </c>
      <c r="N94" s="225">
        <f t="shared" si="6"/>
        <v>700.01999999999987</v>
      </c>
      <c r="O94" s="225">
        <f t="shared" si="6"/>
        <v>253.07999999999998</v>
      </c>
      <c r="P94" s="225">
        <f t="shared" si="6"/>
        <v>14.23</v>
      </c>
      <c r="Q94" s="227"/>
      <c r="R94" s="225">
        <f t="shared" ref="R94:BK94" si="7">SUM(R24+R71+R93)</f>
        <v>1535</v>
      </c>
      <c r="S94" s="225">
        <f t="shared" si="7"/>
        <v>33.739999999999995</v>
      </c>
      <c r="T94" s="225">
        <f t="shared" si="7"/>
        <v>37.61</v>
      </c>
      <c r="U94" s="225">
        <f t="shared" si="7"/>
        <v>182.67000000000002</v>
      </c>
      <c r="V94" s="225">
        <f t="shared" si="7"/>
        <v>1288.19</v>
      </c>
      <c r="W94" s="225">
        <f t="shared" si="7"/>
        <v>16.399999999999999</v>
      </c>
      <c r="X94" s="225">
        <f t="shared" si="7"/>
        <v>15.1</v>
      </c>
      <c r="Y94" s="225">
        <f t="shared" si="7"/>
        <v>43.7</v>
      </c>
      <c r="Z94" s="225">
        <f t="shared" si="7"/>
        <v>284.74</v>
      </c>
      <c r="AA94" s="225">
        <f t="shared" si="7"/>
        <v>591</v>
      </c>
      <c r="AB94" s="225">
        <f t="shared" si="7"/>
        <v>29.49</v>
      </c>
      <c r="AC94" s="225">
        <f t="shared" si="7"/>
        <v>715.12999999999988</v>
      </c>
      <c r="AD94" s="225">
        <f t="shared" si="7"/>
        <v>24.85</v>
      </c>
      <c r="AE94" s="225">
        <f t="shared" si="7"/>
        <v>26.64</v>
      </c>
      <c r="AF94" s="225">
        <f t="shared" si="7"/>
        <v>59.66</v>
      </c>
      <c r="AG94" s="225">
        <f t="shared" si="7"/>
        <v>2.9</v>
      </c>
      <c r="AH94" s="225">
        <f t="shared" si="7"/>
        <v>86.831999999999994</v>
      </c>
      <c r="AI94" s="225">
        <f t="shared" si="7"/>
        <v>192.482</v>
      </c>
      <c r="AJ94" s="225">
        <f t="shared" si="7"/>
        <v>122.72</v>
      </c>
      <c r="AK94" s="225">
        <f t="shared" si="7"/>
        <v>63.519999999999996</v>
      </c>
      <c r="AL94" s="225">
        <f t="shared" si="7"/>
        <v>16.475999999999999</v>
      </c>
      <c r="AM94" s="225">
        <f t="shared" si="7"/>
        <v>16.329999999999998</v>
      </c>
      <c r="AN94" s="225">
        <f t="shared" si="7"/>
        <v>66.300000000000011</v>
      </c>
      <c r="AO94" s="225">
        <f t="shared" si="7"/>
        <v>324.74</v>
      </c>
      <c r="AP94" s="225">
        <f t="shared" si="7"/>
        <v>690</v>
      </c>
      <c r="AQ94" s="225">
        <f t="shared" si="7"/>
        <v>29.66</v>
      </c>
      <c r="AR94" s="225">
        <f t="shared" si="7"/>
        <v>763.5</v>
      </c>
      <c r="AS94" s="225">
        <f t="shared" si="7"/>
        <v>25.83</v>
      </c>
      <c r="AT94" s="225">
        <f t="shared" si="7"/>
        <v>28.6</v>
      </c>
      <c r="AU94" s="225">
        <f t="shared" si="7"/>
        <v>64.98</v>
      </c>
      <c r="AV94" s="225">
        <f t="shared" si="7"/>
        <v>2.98</v>
      </c>
      <c r="AW94" s="225">
        <f t="shared" si="7"/>
        <v>14</v>
      </c>
      <c r="AX94" s="225">
        <f t="shared" si="7"/>
        <v>57.5</v>
      </c>
      <c r="AY94" s="225">
        <f t="shared" si="7"/>
        <v>0.33</v>
      </c>
      <c r="AZ94" s="225">
        <f t="shared" si="7"/>
        <v>0.13</v>
      </c>
      <c r="BA94" s="225">
        <f t="shared" si="7"/>
        <v>0.08</v>
      </c>
      <c r="BB94" s="225">
        <f t="shared" si="7"/>
        <v>1.34</v>
      </c>
      <c r="BC94" s="225">
        <f t="shared" si="7"/>
        <v>24</v>
      </c>
      <c r="BD94" s="225">
        <f t="shared" si="7"/>
        <v>0</v>
      </c>
      <c r="BE94" s="225">
        <f t="shared" si="7"/>
        <v>1.2000000000000002</v>
      </c>
      <c r="BF94" s="225">
        <f t="shared" si="7"/>
        <v>29.7</v>
      </c>
      <c r="BG94" s="225">
        <f t="shared" si="7"/>
        <v>266.39999999999998</v>
      </c>
      <c r="BH94" s="225">
        <f t="shared" si="7"/>
        <v>510.42</v>
      </c>
      <c r="BI94" s="225">
        <f t="shared" si="7"/>
        <v>775</v>
      </c>
      <c r="BJ94" s="225">
        <f t="shared" si="7"/>
        <v>271.96999999999997</v>
      </c>
      <c r="BK94" s="225">
        <f t="shared" si="7"/>
        <v>17.040000000000003</v>
      </c>
    </row>
    <row r="95" spans="1:63" ht="15.75" customHeight="1" x14ac:dyDescent="0.25">
      <c r="A95" s="542" t="s">
        <v>26</v>
      </c>
      <c r="B95" s="650"/>
      <c r="C95" s="651"/>
      <c r="D95" s="54"/>
      <c r="E95" s="47"/>
      <c r="F95" s="44"/>
      <c r="G95" s="38"/>
      <c r="H95" s="38"/>
      <c r="I95" s="45"/>
      <c r="J95" s="200"/>
      <c r="K95" s="200"/>
      <c r="L95" s="200"/>
      <c r="M95" s="200"/>
      <c r="N95" s="200"/>
      <c r="O95" s="200"/>
      <c r="P95" s="200"/>
      <c r="Q95" s="44"/>
      <c r="R95" s="47"/>
      <c r="S95" s="44"/>
      <c r="T95" s="38"/>
      <c r="U95" s="38"/>
      <c r="V95" s="47"/>
      <c r="W95" s="556" t="s">
        <v>26</v>
      </c>
      <c r="X95" s="652"/>
      <c r="Y95" s="632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E95" s="200"/>
      <c r="BF95" s="200"/>
      <c r="BG95" s="200"/>
      <c r="BH95" s="200"/>
      <c r="BI95" s="200"/>
      <c r="BJ95" s="200"/>
      <c r="BK95" s="200"/>
    </row>
    <row r="96" spans="1:63" ht="15.75" customHeight="1" x14ac:dyDescent="0.25">
      <c r="A96" s="533" t="s">
        <v>13</v>
      </c>
      <c r="B96" s="533"/>
      <c r="C96" s="533"/>
      <c r="D96" s="54"/>
      <c r="E96" s="47"/>
      <c r="F96" s="44"/>
      <c r="G96" s="38"/>
      <c r="H96" s="38"/>
      <c r="I96" s="45"/>
      <c r="J96" s="200"/>
      <c r="K96" s="200"/>
      <c r="L96" s="200"/>
      <c r="M96" s="200"/>
      <c r="N96" s="200"/>
      <c r="O96" s="200"/>
      <c r="P96" s="200"/>
      <c r="Q96" s="44"/>
      <c r="R96" s="49"/>
      <c r="S96" s="50"/>
      <c r="T96" s="51"/>
      <c r="U96" s="51"/>
      <c r="V96" s="49"/>
      <c r="W96" s="511" t="s">
        <v>13</v>
      </c>
      <c r="X96" s="511"/>
      <c r="Y96" s="511"/>
      <c r="Z96" s="38"/>
      <c r="AA96" s="38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38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E96" s="200"/>
      <c r="BF96" s="200"/>
      <c r="BG96" s="200"/>
      <c r="BH96" s="200"/>
      <c r="BI96" s="200"/>
      <c r="BJ96" s="200"/>
      <c r="BK96" s="200"/>
    </row>
    <row r="97" spans="1:63" ht="15.75" customHeight="1" x14ac:dyDescent="0.25">
      <c r="A97" s="554" t="s">
        <v>76</v>
      </c>
      <c r="B97" s="554"/>
      <c r="C97" s="554"/>
      <c r="D97" s="48"/>
      <c r="E97" s="49"/>
      <c r="F97" s="44"/>
      <c r="G97" s="38"/>
      <c r="H97" s="38"/>
      <c r="I97" s="45"/>
      <c r="J97" s="200"/>
      <c r="K97" s="200"/>
      <c r="L97" s="200"/>
      <c r="M97" s="200"/>
      <c r="N97" s="200"/>
      <c r="O97" s="200"/>
      <c r="P97" s="200"/>
      <c r="Q97" s="50"/>
      <c r="R97" s="49"/>
      <c r="S97" s="44"/>
      <c r="T97" s="38"/>
      <c r="U97" s="38"/>
      <c r="V97" s="47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E97" s="200"/>
      <c r="BF97" s="200"/>
      <c r="BG97" s="200"/>
      <c r="BH97" s="200"/>
      <c r="BI97" s="200"/>
      <c r="BJ97" s="200"/>
      <c r="BK97" s="200"/>
    </row>
    <row r="98" spans="1:63" ht="15.75" customHeight="1" x14ac:dyDescent="0.25">
      <c r="A98" s="554" t="s">
        <v>243</v>
      </c>
      <c r="B98" s="554"/>
      <c r="C98" s="554"/>
      <c r="D98" s="82" t="s">
        <v>85</v>
      </c>
      <c r="E98" s="82">
        <v>150</v>
      </c>
      <c r="F98" s="44"/>
      <c r="G98" s="38"/>
      <c r="H98" s="38"/>
      <c r="I98" s="45"/>
      <c r="J98" s="200"/>
      <c r="K98" s="200"/>
      <c r="L98" s="200"/>
      <c r="M98" s="200"/>
      <c r="N98" s="200"/>
      <c r="O98" s="200"/>
      <c r="P98" s="200"/>
      <c r="Q98" s="189" t="s">
        <v>216</v>
      </c>
      <c r="R98" s="82">
        <v>200</v>
      </c>
      <c r="S98" s="44"/>
      <c r="T98" s="38"/>
      <c r="U98" s="38"/>
      <c r="V98" s="47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E98" s="200"/>
      <c r="BF98" s="200"/>
      <c r="BG98" s="200"/>
      <c r="BH98" s="200"/>
      <c r="BI98" s="200"/>
      <c r="BJ98" s="200"/>
      <c r="BK98" s="200"/>
    </row>
    <row r="99" spans="1:63" ht="15.75" customHeight="1" x14ac:dyDescent="0.25">
      <c r="A99" s="560" t="s">
        <v>33</v>
      </c>
      <c r="B99" s="560"/>
      <c r="C99" s="560"/>
      <c r="D99" s="83">
        <v>23</v>
      </c>
      <c r="E99" s="84">
        <v>23</v>
      </c>
      <c r="F99" s="85"/>
      <c r="G99" s="38"/>
      <c r="H99" s="38"/>
      <c r="I99" s="45"/>
      <c r="J99" s="200"/>
      <c r="K99" s="200"/>
      <c r="L99" s="200"/>
      <c r="M99" s="200"/>
      <c r="N99" s="200"/>
      <c r="O99" s="200"/>
      <c r="P99" s="200"/>
      <c r="Q99" s="85">
        <v>31</v>
      </c>
      <c r="R99" s="84">
        <v>31</v>
      </c>
      <c r="S99" s="85"/>
      <c r="T99" s="38"/>
      <c r="U99" s="38"/>
      <c r="V99" s="47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E99" s="200"/>
      <c r="BF99" s="200"/>
      <c r="BG99" s="200"/>
      <c r="BH99" s="200"/>
      <c r="BI99" s="200"/>
      <c r="BJ99" s="200"/>
      <c r="BK99" s="200"/>
    </row>
    <row r="100" spans="1:63" ht="15.75" customHeight="1" x14ac:dyDescent="0.25">
      <c r="A100" s="560" t="s">
        <v>25</v>
      </c>
      <c r="B100" s="560"/>
      <c r="C100" s="560"/>
      <c r="D100" s="54">
        <v>75</v>
      </c>
      <c r="E100" s="47">
        <v>75</v>
      </c>
      <c r="F100" s="44"/>
      <c r="G100" s="38"/>
      <c r="H100" s="38"/>
      <c r="I100" s="45"/>
      <c r="J100" s="200"/>
      <c r="K100" s="200"/>
      <c r="L100" s="200"/>
      <c r="M100" s="200"/>
      <c r="N100" s="200"/>
      <c r="O100" s="200"/>
      <c r="P100" s="200"/>
      <c r="Q100" s="44">
        <v>100</v>
      </c>
      <c r="R100" s="47">
        <v>100</v>
      </c>
      <c r="S100" s="44"/>
      <c r="T100" s="38"/>
      <c r="U100" s="38"/>
      <c r="V100" s="47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E100" s="200"/>
      <c r="BF100" s="200"/>
      <c r="BG100" s="200"/>
      <c r="BH100" s="200"/>
      <c r="BI100" s="200"/>
      <c r="BJ100" s="200"/>
      <c r="BK100" s="200"/>
    </row>
    <row r="101" spans="1:63" ht="15.75" customHeight="1" x14ac:dyDescent="0.25">
      <c r="A101" s="560" t="s">
        <v>61</v>
      </c>
      <c r="B101" s="560"/>
      <c r="C101" s="560"/>
      <c r="D101" s="54">
        <v>56</v>
      </c>
      <c r="E101" s="47">
        <v>56</v>
      </c>
      <c r="F101" s="44"/>
      <c r="G101" s="38"/>
      <c r="H101" s="38"/>
      <c r="I101" s="45"/>
      <c r="J101" s="200"/>
      <c r="K101" s="200"/>
      <c r="L101" s="200"/>
      <c r="M101" s="200"/>
      <c r="N101" s="200"/>
      <c r="O101" s="200"/>
      <c r="P101" s="200"/>
      <c r="Q101" s="44">
        <v>75</v>
      </c>
      <c r="R101" s="47">
        <v>75</v>
      </c>
      <c r="S101" s="44"/>
      <c r="T101" s="38"/>
      <c r="U101" s="38"/>
      <c r="V101" s="47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E101" s="200"/>
      <c r="BF101" s="200"/>
      <c r="BG101" s="200"/>
      <c r="BH101" s="200"/>
      <c r="BI101" s="200"/>
      <c r="BJ101" s="200"/>
      <c r="BK101" s="200"/>
    </row>
    <row r="102" spans="1:63" ht="15.75" customHeight="1" x14ac:dyDescent="0.25">
      <c r="A102" s="560" t="s">
        <v>27</v>
      </c>
      <c r="B102" s="560"/>
      <c r="C102" s="560"/>
      <c r="D102" s="54">
        <v>4.5</v>
      </c>
      <c r="E102" s="47">
        <v>4.5</v>
      </c>
      <c r="F102" s="44"/>
      <c r="G102" s="38"/>
      <c r="H102" s="38"/>
      <c r="I102" s="45"/>
      <c r="J102" s="200"/>
      <c r="K102" s="200"/>
      <c r="L102" s="200"/>
      <c r="M102" s="200"/>
      <c r="N102" s="200"/>
      <c r="O102" s="200"/>
      <c r="P102" s="200"/>
      <c r="Q102" s="44">
        <v>6</v>
      </c>
      <c r="R102" s="47">
        <v>6</v>
      </c>
      <c r="S102" s="44"/>
      <c r="T102" s="38"/>
      <c r="U102" s="38"/>
      <c r="V102" s="47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E102" s="200"/>
      <c r="BF102" s="200"/>
      <c r="BG102" s="200"/>
      <c r="BH102" s="200"/>
      <c r="BI102" s="200"/>
      <c r="BJ102" s="200"/>
      <c r="BK102" s="200"/>
    </row>
    <row r="103" spans="1:63" ht="15.75" customHeight="1" x14ac:dyDescent="0.25">
      <c r="A103" s="560" t="s">
        <v>28</v>
      </c>
      <c r="B103" s="560"/>
      <c r="C103" s="560"/>
      <c r="D103" s="54">
        <v>5</v>
      </c>
      <c r="E103" s="47">
        <v>5</v>
      </c>
      <c r="F103" s="44"/>
      <c r="G103" s="38"/>
      <c r="H103" s="38"/>
      <c r="I103" s="45"/>
      <c r="J103" s="200"/>
      <c r="K103" s="200"/>
      <c r="L103" s="200"/>
      <c r="M103" s="200"/>
      <c r="N103" s="200"/>
      <c r="O103" s="200"/>
      <c r="P103" s="200"/>
      <c r="Q103" s="44">
        <v>8</v>
      </c>
      <c r="R103" s="47">
        <v>8</v>
      </c>
      <c r="S103" s="44"/>
      <c r="T103" s="38"/>
      <c r="U103" s="38"/>
      <c r="V103" s="47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E103" s="200"/>
      <c r="BF103" s="200"/>
      <c r="BG103" s="200"/>
      <c r="BH103" s="200"/>
      <c r="BI103" s="200"/>
      <c r="BJ103" s="200"/>
      <c r="BK103" s="200"/>
    </row>
    <row r="104" spans="1:63" ht="18.75" customHeight="1" x14ac:dyDescent="0.3">
      <c r="A104" s="560"/>
      <c r="B104" s="560"/>
      <c r="C104" s="560"/>
      <c r="D104" s="86"/>
      <c r="E104" s="87"/>
      <c r="F104" s="50">
        <v>4.58</v>
      </c>
      <c r="G104" s="51">
        <v>8.48</v>
      </c>
      <c r="H104" s="51">
        <v>25.13</v>
      </c>
      <c r="I104" s="213">
        <v>195</v>
      </c>
      <c r="J104" s="179"/>
      <c r="K104" s="179">
        <v>20</v>
      </c>
      <c r="L104" s="179">
        <v>11.35</v>
      </c>
      <c r="M104" s="179">
        <v>145.19999999999999</v>
      </c>
      <c r="N104" s="179">
        <v>96.1</v>
      </c>
      <c r="O104" s="180">
        <v>3.12</v>
      </c>
      <c r="P104" s="180"/>
      <c r="Q104" s="48"/>
      <c r="R104" s="49"/>
      <c r="S104" s="50">
        <v>6.1</v>
      </c>
      <c r="T104" s="51">
        <v>11.3</v>
      </c>
      <c r="U104" s="51">
        <v>33.5</v>
      </c>
      <c r="V104" s="49">
        <v>260</v>
      </c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E104" s="178"/>
      <c r="BF104" s="179">
        <v>20</v>
      </c>
      <c r="BG104" s="179">
        <v>11.35</v>
      </c>
      <c r="BH104" s="179">
        <v>145.19999999999999</v>
      </c>
      <c r="BI104" s="179">
        <v>96.1</v>
      </c>
      <c r="BJ104" s="180">
        <v>3.12</v>
      </c>
      <c r="BK104" s="180"/>
    </row>
    <row r="105" spans="1:63" s="1" customFormat="1" x14ac:dyDescent="0.25">
      <c r="A105" s="521" t="s">
        <v>140</v>
      </c>
      <c r="B105" s="522"/>
      <c r="C105" s="523"/>
      <c r="D105" s="17"/>
      <c r="E105" s="6">
        <v>35</v>
      </c>
      <c r="F105" s="9"/>
      <c r="G105" s="10"/>
      <c r="H105" s="10"/>
      <c r="I105" s="18"/>
      <c r="J105" s="10"/>
      <c r="K105" s="10"/>
      <c r="L105" s="10"/>
      <c r="M105" s="10"/>
      <c r="N105" s="10"/>
      <c r="O105" s="10"/>
      <c r="P105" s="10"/>
      <c r="Q105" s="3"/>
      <c r="R105" s="6">
        <v>35</v>
      </c>
      <c r="S105" s="9"/>
      <c r="T105" s="10"/>
      <c r="U105" s="7"/>
      <c r="V105" s="8"/>
      <c r="W105" s="521" t="s">
        <v>140</v>
      </c>
      <c r="X105" s="522"/>
      <c r="Y105" s="523"/>
      <c r="Z105" s="7"/>
      <c r="AA105" s="10">
        <v>40</v>
      </c>
      <c r="AB105" s="10"/>
      <c r="AC105" s="7"/>
      <c r="AD105" s="7"/>
      <c r="AE105" s="10"/>
      <c r="AF105" s="10"/>
      <c r="AG105" s="7"/>
      <c r="AH105" s="7"/>
      <c r="AI105" s="10"/>
      <c r="AJ105" s="10"/>
      <c r="AK105" s="7"/>
      <c r="AL105" s="7"/>
      <c r="AM105" s="7"/>
      <c r="AN105" s="7"/>
      <c r="AO105" s="7"/>
      <c r="AP105" s="10">
        <v>40</v>
      </c>
      <c r="AQ105" s="10"/>
      <c r="AR105" s="7"/>
      <c r="AS105" s="7"/>
      <c r="AT105" s="10"/>
      <c r="AU105" s="10"/>
      <c r="AV105" s="7"/>
      <c r="AW105" s="7"/>
      <c r="AX105" s="7"/>
      <c r="AY105" s="10"/>
      <c r="AZ105" s="10"/>
      <c r="BA105" s="7"/>
      <c r="BB105" s="7"/>
      <c r="BC105" s="7"/>
      <c r="BE105" s="10"/>
      <c r="BF105" s="10"/>
      <c r="BG105" s="10"/>
      <c r="BH105" s="10"/>
      <c r="BI105" s="10"/>
      <c r="BJ105" s="10"/>
      <c r="BK105" s="10"/>
    </row>
    <row r="106" spans="1:63" s="1" customFormat="1" x14ac:dyDescent="0.25">
      <c r="A106" s="543" t="s">
        <v>28</v>
      </c>
      <c r="B106" s="515"/>
      <c r="C106" s="516"/>
      <c r="D106" s="17">
        <v>5</v>
      </c>
      <c r="E106" s="6">
        <v>5</v>
      </c>
      <c r="F106" s="9"/>
      <c r="G106" s="10"/>
      <c r="H106" s="10"/>
      <c r="I106" s="18"/>
      <c r="J106" s="10"/>
      <c r="K106" s="10"/>
      <c r="L106" s="10"/>
      <c r="M106" s="10"/>
      <c r="N106" s="10"/>
      <c r="O106" s="10"/>
      <c r="P106" s="10"/>
      <c r="Q106" s="3">
        <v>5</v>
      </c>
      <c r="R106" s="6">
        <v>5</v>
      </c>
      <c r="S106" s="9"/>
      <c r="T106" s="10"/>
      <c r="U106" s="10"/>
      <c r="V106" s="6"/>
      <c r="W106" s="543" t="s">
        <v>28</v>
      </c>
      <c r="X106" s="515"/>
      <c r="Y106" s="516"/>
      <c r="Z106" s="7">
        <v>10</v>
      </c>
      <c r="AA106" s="10">
        <v>10</v>
      </c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7">
        <v>10</v>
      </c>
      <c r="AP106" s="10">
        <v>10</v>
      </c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E106" s="10"/>
      <c r="BF106" s="10"/>
      <c r="BG106" s="10"/>
      <c r="BH106" s="10"/>
      <c r="BI106" s="10"/>
      <c r="BJ106" s="10"/>
      <c r="BK106" s="10"/>
    </row>
    <row r="107" spans="1:63" s="1" customFormat="1" x14ac:dyDescent="0.25">
      <c r="A107" s="543" t="s">
        <v>10</v>
      </c>
      <c r="B107" s="515"/>
      <c r="C107" s="516"/>
      <c r="D107" s="17">
        <v>30</v>
      </c>
      <c r="E107" s="6">
        <v>30</v>
      </c>
      <c r="F107" s="9"/>
      <c r="G107" s="10"/>
      <c r="H107" s="10"/>
      <c r="I107" s="18"/>
      <c r="J107" s="10"/>
      <c r="K107" s="10"/>
      <c r="L107" s="10"/>
      <c r="M107" s="10"/>
      <c r="N107" s="10"/>
      <c r="O107" s="10"/>
      <c r="P107" s="10"/>
      <c r="Q107" s="3">
        <v>30</v>
      </c>
      <c r="R107" s="6">
        <v>30</v>
      </c>
      <c r="S107" s="9"/>
      <c r="T107" s="10"/>
      <c r="U107" s="10"/>
      <c r="V107" s="18"/>
      <c r="W107" s="543" t="s">
        <v>10</v>
      </c>
      <c r="X107" s="515"/>
      <c r="Y107" s="516"/>
      <c r="Z107" s="7">
        <v>30</v>
      </c>
      <c r="AA107" s="10">
        <v>30</v>
      </c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7">
        <v>30</v>
      </c>
      <c r="AP107" s="10">
        <v>30</v>
      </c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E107" s="10"/>
      <c r="BF107" s="10"/>
      <c r="BG107" s="10"/>
      <c r="BH107" s="10"/>
      <c r="BI107" s="10"/>
      <c r="BJ107" s="10"/>
      <c r="BK107" s="10"/>
    </row>
    <row r="108" spans="1:63" s="1" customFormat="1" ht="15.6" x14ac:dyDescent="0.3">
      <c r="A108" s="543"/>
      <c r="B108" s="515"/>
      <c r="C108" s="516"/>
      <c r="D108" s="17"/>
      <c r="E108" s="6"/>
      <c r="F108" s="9">
        <v>2.4500000000000002</v>
      </c>
      <c r="G108" s="10">
        <v>7.55</v>
      </c>
      <c r="H108" s="10">
        <v>14.62</v>
      </c>
      <c r="I108" s="10">
        <v>136</v>
      </c>
      <c r="J108" s="9">
        <v>0.05</v>
      </c>
      <c r="K108" s="10"/>
      <c r="L108" s="10">
        <v>40</v>
      </c>
      <c r="M108" s="10">
        <v>9.3000000000000007</v>
      </c>
      <c r="N108" s="10">
        <v>29.1</v>
      </c>
      <c r="O108" s="10">
        <v>9.9</v>
      </c>
      <c r="P108" s="214">
        <v>0.62</v>
      </c>
      <c r="Q108" s="17"/>
      <c r="R108" s="6"/>
      <c r="S108" s="9">
        <v>2.4500000000000002</v>
      </c>
      <c r="T108" s="10">
        <v>7.55</v>
      </c>
      <c r="U108" s="10">
        <v>14.62</v>
      </c>
      <c r="V108" s="10">
        <v>136</v>
      </c>
      <c r="W108" s="515"/>
      <c r="X108" s="515"/>
      <c r="Y108" s="516"/>
      <c r="Z108" s="7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7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E108" s="9">
        <v>0.05</v>
      </c>
      <c r="BF108" s="10"/>
      <c r="BG108" s="10">
        <v>40</v>
      </c>
      <c r="BH108" s="10">
        <v>9.3000000000000007</v>
      </c>
      <c r="BI108" s="10">
        <v>29.1</v>
      </c>
      <c r="BJ108" s="10">
        <v>9.9</v>
      </c>
      <c r="BK108" s="214">
        <v>0.62</v>
      </c>
    </row>
    <row r="109" spans="1:63" ht="15.75" customHeight="1" x14ac:dyDescent="0.25">
      <c r="A109" s="504" t="s">
        <v>157</v>
      </c>
      <c r="B109" s="504"/>
      <c r="C109" s="504"/>
      <c r="D109" s="54"/>
      <c r="E109" s="49">
        <v>150</v>
      </c>
      <c r="F109" s="44"/>
      <c r="G109" s="38"/>
      <c r="H109" s="38"/>
      <c r="I109" s="270"/>
      <c r="J109" s="175"/>
      <c r="K109" s="176"/>
      <c r="L109" s="176"/>
      <c r="M109" s="176"/>
      <c r="N109" s="176"/>
      <c r="O109" s="176"/>
      <c r="P109" s="177"/>
      <c r="Q109" s="54"/>
      <c r="R109" s="49">
        <v>180</v>
      </c>
      <c r="S109" s="44"/>
      <c r="T109" s="38"/>
      <c r="U109" s="51"/>
      <c r="V109" s="49"/>
      <c r="W109" s="511" t="s">
        <v>72</v>
      </c>
      <c r="X109" s="511"/>
      <c r="Y109" s="511"/>
      <c r="Z109" s="89"/>
      <c r="AA109" s="89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E109" s="175"/>
      <c r="BF109" s="176"/>
      <c r="BG109" s="176"/>
      <c r="BH109" s="176"/>
      <c r="BI109" s="176"/>
      <c r="BJ109" s="176"/>
      <c r="BK109" s="177"/>
    </row>
    <row r="110" spans="1:63" ht="15.75" customHeight="1" x14ac:dyDescent="0.25">
      <c r="A110" s="512" t="s">
        <v>77</v>
      </c>
      <c r="B110" s="512"/>
      <c r="C110" s="512"/>
      <c r="D110" s="54">
        <v>0.2</v>
      </c>
      <c r="E110" s="47">
        <v>0.2</v>
      </c>
      <c r="F110" s="44"/>
      <c r="G110" s="38"/>
      <c r="H110" s="38"/>
      <c r="I110" s="270"/>
      <c r="J110" s="175"/>
      <c r="K110" s="176"/>
      <c r="L110" s="176"/>
      <c r="M110" s="176"/>
      <c r="N110" s="176"/>
      <c r="O110" s="176"/>
      <c r="P110" s="177"/>
      <c r="Q110" s="54">
        <v>0.3</v>
      </c>
      <c r="R110" s="47">
        <v>0.3</v>
      </c>
      <c r="S110" s="44"/>
      <c r="T110" s="38"/>
      <c r="U110" s="38"/>
      <c r="V110" s="47"/>
      <c r="W110" s="511" t="s">
        <v>139</v>
      </c>
      <c r="X110" s="511"/>
      <c r="Y110" s="511"/>
      <c r="Z110" s="38"/>
      <c r="AA110" s="51">
        <v>150</v>
      </c>
      <c r="AB110" s="38"/>
      <c r="AC110" s="57"/>
      <c r="AD110" s="57"/>
      <c r="AE110" s="38"/>
      <c r="AF110" s="38"/>
      <c r="AG110" s="57"/>
      <c r="AH110" s="57"/>
      <c r="AI110" s="38"/>
      <c r="AJ110" s="38"/>
      <c r="AK110" s="57"/>
      <c r="AL110" s="57"/>
      <c r="AM110" s="57"/>
      <c r="AN110" s="57"/>
      <c r="AO110" s="38"/>
      <c r="AP110" s="51">
        <v>180</v>
      </c>
      <c r="AQ110" s="38"/>
      <c r="AR110" s="57"/>
      <c r="AS110" s="57"/>
      <c r="AT110" s="38"/>
      <c r="AU110" s="38"/>
      <c r="AV110" s="57"/>
      <c r="AW110" s="57"/>
      <c r="AX110" s="38"/>
      <c r="AY110" s="38"/>
      <c r="AZ110" s="57"/>
      <c r="BA110" s="57"/>
      <c r="BB110" s="57"/>
      <c r="BC110" s="57"/>
      <c r="BE110" s="175"/>
      <c r="BF110" s="176"/>
      <c r="BG110" s="176"/>
      <c r="BH110" s="176"/>
      <c r="BI110" s="176"/>
      <c r="BJ110" s="176"/>
      <c r="BK110" s="177"/>
    </row>
    <row r="111" spans="1:63" ht="15.75" customHeight="1" x14ac:dyDescent="0.25">
      <c r="A111" s="512" t="s">
        <v>6</v>
      </c>
      <c r="B111" s="512"/>
      <c r="C111" s="512"/>
      <c r="D111" s="54">
        <v>7</v>
      </c>
      <c r="E111" s="47">
        <v>7</v>
      </c>
      <c r="F111" s="50"/>
      <c r="G111" s="51"/>
      <c r="H111" s="51"/>
      <c r="I111" s="213"/>
      <c r="J111" s="178"/>
      <c r="K111" s="179"/>
      <c r="L111" s="179"/>
      <c r="M111" s="179"/>
      <c r="N111" s="179"/>
      <c r="O111" s="179"/>
      <c r="P111" s="180"/>
      <c r="Q111" s="54">
        <v>10</v>
      </c>
      <c r="R111" s="47">
        <v>10</v>
      </c>
      <c r="S111" s="50"/>
      <c r="T111" s="51"/>
      <c r="U111" s="38"/>
      <c r="V111" s="47"/>
      <c r="W111" s="513" t="s">
        <v>71</v>
      </c>
      <c r="X111" s="513"/>
      <c r="Y111" s="513"/>
      <c r="Z111" s="38">
        <v>2</v>
      </c>
      <c r="AA111" s="38">
        <v>2</v>
      </c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>
        <v>3</v>
      </c>
      <c r="AP111" s="38">
        <v>3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E111" s="178"/>
      <c r="BF111" s="179"/>
      <c r="BG111" s="179"/>
      <c r="BH111" s="179"/>
      <c r="BI111" s="179"/>
      <c r="BJ111" s="179"/>
      <c r="BK111" s="180"/>
    </row>
    <row r="112" spans="1:63" ht="15.75" customHeight="1" x14ac:dyDescent="0.25">
      <c r="A112" s="512" t="s">
        <v>25</v>
      </c>
      <c r="B112" s="512"/>
      <c r="C112" s="512"/>
      <c r="D112" s="54">
        <v>92</v>
      </c>
      <c r="E112" s="47">
        <v>90</v>
      </c>
      <c r="F112" s="50"/>
      <c r="G112" s="51"/>
      <c r="H112" s="51"/>
      <c r="I112" s="213"/>
      <c r="J112" s="178"/>
      <c r="K112" s="179"/>
      <c r="L112" s="179"/>
      <c r="M112" s="179"/>
      <c r="N112" s="179"/>
      <c r="O112" s="179"/>
      <c r="P112" s="180"/>
      <c r="Q112" s="54">
        <v>134</v>
      </c>
      <c r="R112" s="47">
        <v>130</v>
      </c>
      <c r="S112" s="50"/>
      <c r="T112" s="51"/>
      <c r="U112" s="38"/>
      <c r="V112" s="47"/>
      <c r="W112" s="513" t="s">
        <v>25</v>
      </c>
      <c r="X112" s="513"/>
      <c r="Y112" s="513"/>
      <c r="Z112" s="38">
        <v>75</v>
      </c>
      <c r="AA112" s="38">
        <v>75</v>
      </c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>
        <v>90</v>
      </c>
      <c r="AP112" s="38">
        <v>90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E112" s="178"/>
      <c r="BF112" s="179"/>
      <c r="BG112" s="179"/>
      <c r="BH112" s="179"/>
      <c r="BI112" s="179"/>
      <c r="BJ112" s="179"/>
      <c r="BK112" s="180"/>
    </row>
    <row r="113" spans="1:63" ht="15.75" customHeight="1" x14ac:dyDescent="0.25">
      <c r="A113" s="512" t="s">
        <v>61</v>
      </c>
      <c r="B113" s="512"/>
      <c r="C113" s="512"/>
      <c r="D113" s="298">
        <v>50</v>
      </c>
      <c r="E113" s="299">
        <v>50</v>
      </c>
      <c r="F113" s="300"/>
      <c r="G113" s="301"/>
      <c r="H113" s="301"/>
      <c r="I113" s="302"/>
      <c r="J113" s="178"/>
      <c r="K113" s="179"/>
      <c r="L113" s="179"/>
      <c r="M113" s="179"/>
      <c r="N113" s="179"/>
      <c r="O113" s="179"/>
      <c r="P113" s="180"/>
      <c r="Q113" s="298">
        <v>50</v>
      </c>
      <c r="R113" s="299">
        <v>50</v>
      </c>
      <c r="S113" s="300"/>
      <c r="T113" s="301"/>
      <c r="U113" s="217"/>
      <c r="V113" s="299"/>
      <c r="W113" s="513" t="s">
        <v>61</v>
      </c>
      <c r="X113" s="513"/>
      <c r="Y113" s="513"/>
      <c r="Z113" s="38">
        <v>90</v>
      </c>
      <c r="AA113" s="38">
        <v>90</v>
      </c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>
        <v>108</v>
      </c>
      <c r="AP113" s="38">
        <v>108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E113" s="178"/>
      <c r="BF113" s="179"/>
      <c r="BG113" s="179"/>
      <c r="BH113" s="179"/>
      <c r="BI113" s="179"/>
      <c r="BJ113" s="179"/>
      <c r="BK113" s="180"/>
    </row>
    <row r="114" spans="1:63" ht="15.75" customHeight="1" x14ac:dyDescent="0.3">
      <c r="A114" s="162"/>
      <c r="B114" s="162"/>
      <c r="C114" s="162"/>
      <c r="D114" s="200"/>
      <c r="E114" s="200"/>
      <c r="F114" s="201">
        <v>2.65</v>
      </c>
      <c r="G114" s="201">
        <v>2.33</v>
      </c>
      <c r="H114" s="201">
        <v>11.31</v>
      </c>
      <c r="I114" s="201">
        <v>77</v>
      </c>
      <c r="J114" s="289">
        <v>0.04</v>
      </c>
      <c r="K114" s="290">
        <v>1.19</v>
      </c>
      <c r="L114" s="290">
        <v>18</v>
      </c>
      <c r="M114" s="290">
        <v>115</v>
      </c>
      <c r="N114" s="290">
        <v>82.6</v>
      </c>
      <c r="O114" s="290">
        <v>13.5</v>
      </c>
      <c r="P114" s="112">
        <v>0.28000000000000003</v>
      </c>
      <c r="Q114" s="200"/>
      <c r="R114" s="200"/>
      <c r="S114" s="201">
        <v>2.67</v>
      </c>
      <c r="T114" s="201">
        <v>2.34</v>
      </c>
      <c r="U114" s="200">
        <v>14.31</v>
      </c>
      <c r="V114" s="200">
        <v>89</v>
      </c>
      <c r="W114" s="162"/>
      <c r="X114" s="162"/>
      <c r="Y114" s="162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E114" s="289">
        <v>0.04</v>
      </c>
      <c r="BF114" s="290">
        <v>1.2</v>
      </c>
      <c r="BG114" s="290">
        <v>18</v>
      </c>
      <c r="BH114" s="290">
        <v>118</v>
      </c>
      <c r="BI114" s="290">
        <v>83.5</v>
      </c>
      <c r="BJ114" s="290">
        <v>13.9</v>
      </c>
      <c r="BK114" s="112">
        <v>0.28000000000000003</v>
      </c>
    </row>
    <row r="115" spans="1:63" ht="15.75" hidden="1" customHeight="1" x14ac:dyDescent="0.3">
      <c r="A115" s="560"/>
      <c r="B115" s="560"/>
      <c r="C115" s="560"/>
      <c r="D115" s="54"/>
      <c r="E115" s="47"/>
      <c r="F115" s="44"/>
      <c r="G115" s="38"/>
      <c r="H115" s="38"/>
      <c r="I115" s="45"/>
      <c r="J115" s="200"/>
      <c r="K115" s="200"/>
      <c r="L115" s="200"/>
      <c r="M115" s="200"/>
      <c r="N115" s="200"/>
      <c r="O115" s="200"/>
      <c r="P115" s="200"/>
      <c r="Q115" s="44"/>
      <c r="R115" s="47"/>
      <c r="S115" s="44"/>
      <c r="T115" s="38"/>
      <c r="U115" s="38"/>
      <c r="V115" s="47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E115" s="200"/>
      <c r="BF115" s="200"/>
      <c r="BG115" s="200"/>
      <c r="BH115" s="200"/>
      <c r="BI115" s="200"/>
      <c r="BJ115" s="200"/>
      <c r="BK115" s="200"/>
    </row>
    <row r="116" spans="1:63" ht="15.75" hidden="1" customHeight="1" x14ac:dyDescent="0.3">
      <c r="A116" s="560"/>
      <c r="B116" s="560"/>
      <c r="C116" s="560"/>
      <c r="D116" s="54"/>
      <c r="E116" s="47"/>
      <c r="F116" s="50"/>
      <c r="G116" s="51"/>
      <c r="H116" s="51"/>
      <c r="I116" s="52"/>
      <c r="J116" s="201"/>
      <c r="K116" s="201"/>
      <c r="L116" s="201"/>
      <c r="M116" s="201"/>
      <c r="N116" s="201"/>
      <c r="O116" s="201"/>
      <c r="P116" s="201"/>
      <c r="Q116" s="50"/>
      <c r="R116" s="49"/>
      <c r="S116" s="50"/>
      <c r="T116" s="51"/>
      <c r="U116" s="51"/>
      <c r="V116" s="4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E116" s="201"/>
      <c r="BF116" s="201"/>
      <c r="BG116" s="201"/>
      <c r="BH116" s="201"/>
      <c r="BI116" s="201"/>
      <c r="BJ116" s="201"/>
      <c r="BK116" s="201"/>
    </row>
    <row r="117" spans="1:63" ht="18.75" hidden="1" customHeight="1" x14ac:dyDescent="0.3">
      <c r="A117" s="554"/>
      <c r="B117" s="554"/>
      <c r="C117" s="554"/>
      <c r="D117" s="54"/>
      <c r="E117" s="49"/>
      <c r="F117" s="50"/>
      <c r="G117" s="51"/>
      <c r="H117" s="51"/>
      <c r="I117" s="52"/>
      <c r="J117" s="201"/>
      <c r="K117" s="201"/>
      <c r="L117" s="201"/>
      <c r="M117" s="201"/>
      <c r="N117" s="201"/>
      <c r="O117" s="201"/>
      <c r="P117" s="201"/>
      <c r="Q117" s="44"/>
      <c r="R117" s="49"/>
      <c r="S117" s="50"/>
      <c r="T117" s="51"/>
      <c r="U117" s="51"/>
      <c r="V117" s="4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E117" s="201"/>
      <c r="BF117" s="201"/>
      <c r="BG117" s="201"/>
      <c r="BH117" s="201"/>
      <c r="BI117" s="201"/>
      <c r="BJ117" s="201"/>
      <c r="BK117" s="201"/>
    </row>
    <row r="118" spans="1:63" ht="15.75" customHeight="1" x14ac:dyDescent="0.25">
      <c r="A118" s="504" t="s">
        <v>105</v>
      </c>
      <c r="B118" s="510"/>
      <c r="C118" s="511"/>
      <c r="D118" s="54">
        <v>100</v>
      </c>
      <c r="E118" s="49">
        <v>100</v>
      </c>
      <c r="F118" s="50">
        <v>0.4</v>
      </c>
      <c r="G118" s="51">
        <v>0.4</v>
      </c>
      <c r="H118" s="51">
        <v>9.8000000000000007</v>
      </c>
      <c r="I118" s="52">
        <v>44</v>
      </c>
      <c r="J118" s="178">
        <v>3.3000000000000002E-2</v>
      </c>
      <c r="K118" s="179"/>
      <c r="L118" s="179">
        <v>20</v>
      </c>
      <c r="M118" s="179">
        <v>8.4</v>
      </c>
      <c r="N118" s="179">
        <v>29.4</v>
      </c>
      <c r="O118" s="179">
        <v>5.9</v>
      </c>
      <c r="P118" s="180">
        <v>29.4</v>
      </c>
      <c r="Q118" s="44">
        <v>100</v>
      </c>
      <c r="R118" s="49">
        <v>100</v>
      </c>
      <c r="S118" s="50">
        <v>0.4</v>
      </c>
      <c r="T118" s="51">
        <v>0.4</v>
      </c>
      <c r="U118" s="51">
        <v>9.8000000000000007</v>
      </c>
      <c r="V118" s="49">
        <v>44</v>
      </c>
      <c r="W118" s="511" t="s">
        <v>105</v>
      </c>
      <c r="X118" s="511"/>
      <c r="Y118" s="511"/>
      <c r="Z118" s="38">
        <v>100</v>
      </c>
      <c r="AA118" s="51">
        <v>100</v>
      </c>
      <c r="AB118" s="51">
        <v>26</v>
      </c>
      <c r="AC118" s="51">
        <v>278</v>
      </c>
      <c r="AD118" s="51">
        <v>16</v>
      </c>
      <c r="AE118" s="51">
        <v>9</v>
      </c>
      <c r="AF118" s="51">
        <v>11</v>
      </c>
      <c r="AG118" s="51">
        <v>2.2000000000000002</v>
      </c>
      <c r="AH118" s="51"/>
      <c r="AI118" s="51">
        <v>30</v>
      </c>
      <c r="AJ118" s="51">
        <v>0.2</v>
      </c>
      <c r="AK118" s="51">
        <v>0.03</v>
      </c>
      <c r="AL118" s="51">
        <v>0.02</v>
      </c>
      <c r="AM118" s="51">
        <v>0.3</v>
      </c>
      <c r="AN118" s="51">
        <v>10</v>
      </c>
      <c r="AO118" s="38">
        <v>100</v>
      </c>
      <c r="AP118" s="51">
        <v>100</v>
      </c>
      <c r="AQ118" s="51">
        <v>26</v>
      </c>
      <c r="AR118" s="51">
        <v>278</v>
      </c>
      <c r="AS118" s="51">
        <v>16</v>
      </c>
      <c r="AT118" s="51">
        <v>9</v>
      </c>
      <c r="AU118" s="51">
        <v>11</v>
      </c>
      <c r="AV118" s="51">
        <v>2.2000000000000002</v>
      </c>
      <c r="AW118" s="51"/>
      <c r="AX118" s="51">
        <v>30</v>
      </c>
      <c r="AY118" s="51">
        <v>0.2</v>
      </c>
      <c r="AZ118" s="51">
        <v>0.03</v>
      </c>
      <c r="BA118" s="51">
        <v>0.02</v>
      </c>
      <c r="BB118" s="51">
        <v>0.3</v>
      </c>
      <c r="BC118" s="51">
        <v>10</v>
      </c>
      <c r="BE118" s="178">
        <v>3.3000000000000002E-2</v>
      </c>
      <c r="BF118" s="179"/>
      <c r="BG118" s="179">
        <v>20</v>
      </c>
      <c r="BH118" s="179">
        <v>8.4</v>
      </c>
      <c r="BI118" s="179">
        <v>29.4</v>
      </c>
      <c r="BJ118" s="179">
        <v>5.9</v>
      </c>
      <c r="BK118" s="180">
        <v>29.4</v>
      </c>
    </row>
    <row r="119" spans="1:63" ht="15.75" customHeight="1" x14ac:dyDescent="0.25">
      <c r="A119" s="517" t="s">
        <v>146</v>
      </c>
      <c r="B119" s="517"/>
      <c r="C119" s="517"/>
      <c r="D119" s="61"/>
      <c r="E119" s="62">
        <f>SUM(E98+E105+E109+E118)</f>
        <v>435</v>
      </c>
      <c r="F119" s="76">
        <f>SUM(F104:F118)</f>
        <v>10.08</v>
      </c>
      <c r="G119" s="76">
        <f t="shared" ref="G119:P119" si="8">SUM(G104:G118)</f>
        <v>18.759999999999998</v>
      </c>
      <c r="H119" s="76">
        <f t="shared" si="8"/>
        <v>60.86</v>
      </c>
      <c r="I119" s="76">
        <f t="shared" si="8"/>
        <v>452</v>
      </c>
      <c r="J119" s="76">
        <f t="shared" si="8"/>
        <v>0.123</v>
      </c>
      <c r="K119" s="76">
        <f t="shared" si="8"/>
        <v>21.19</v>
      </c>
      <c r="L119" s="76">
        <f t="shared" si="8"/>
        <v>89.35</v>
      </c>
      <c r="M119" s="76">
        <f t="shared" si="8"/>
        <v>277.89999999999998</v>
      </c>
      <c r="N119" s="76">
        <f t="shared" si="8"/>
        <v>237.2</v>
      </c>
      <c r="O119" s="76">
        <f t="shared" si="8"/>
        <v>32.42</v>
      </c>
      <c r="P119" s="76">
        <f t="shared" si="8"/>
        <v>30.299999999999997</v>
      </c>
      <c r="Q119" s="76"/>
      <c r="R119" s="62">
        <f>SUM(R98+R105+R109+R118)</f>
        <v>515</v>
      </c>
      <c r="S119" s="76">
        <f t="shared" ref="S119:BK119" si="9">SUM(S104:S118)</f>
        <v>11.620000000000001</v>
      </c>
      <c r="T119" s="76">
        <f t="shared" si="9"/>
        <v>21.59</v>
      </c>
      <c r="U119" s="76">
        <f t="shared" si="9"/>
        <v>72.23</v>
      </c>
      <c r="V119" s="76">
        <f t="shared" si="9"/>
        <v>529</v>
      </c>
      <c r="W119" s="76">
        <f t="shared" si="9"/>
        <v>0</v>
      </c>
      <c r="X119" s="76">
        <f t="shared" si="9"/>
        <v>0</v>
      </c>
      <c r="Y119" s="76">
        <f t="shared" si="9"/>
        <v>0</v>
      </c>
      <c r="Z119" s="76">
        <f t="shared" si="9"/>
        <v>307</v>
      </c>
      <c r="AA119" s="76">
        <f t="shared" si="9"/>
        <v>497</v>
      </c>
      <c r="AB119" s="76">
        <f t="shared" si="9"/>
        <v>26</v>
      </c>
      <c r="AC119" s="76">
        <f t="shared" si="9"/>
        <v>278</v>
      </c>
      <c r="AD119" s="76">
        <f t="shared" si="9"/>
        <v>16</v>
      </c>
      <c r="AE119" s="76">
        <f t="shared" si="9"/>
        <v>9</v>
      </c>
      <c r="AF119" s="76">
        <f t="shared" si="9"/>
        <v>11</v>
      </c>
      <c r="AG119" s="76">
        <f t="shared" si="9"/>
        <v>2.2000000000000002</v>
      </c>
      <c r="AH119" s="76">
        <f t="shared" si="9"/>
        <v>0</v>
      </c>
      <c r="AI119" s="76">
        <f t="shared" si="9"/>
        <v>30</v>
      </c>
      <c r="AJ119" s="76">
        <f t="shared" si="9"/>
        <v>0.2</v>
      </c>
      <c r="AK119" s="76">
        <f t="shared" si="9"/>
        <v>0.03</v>
      </c>
      <c r="AL119" s="76">
        <f t="shared" si="9"/>
        <v>0.02</v>
      </c>
      <c r="AM119" s="76">
        <f t="shared" si="9"/>
        <v>0.3</v>
      </c>
      <c r="AN119" s="76">
        <f t="shared" si="9"/>
        <v>10</v>
      </c>
      <c r="AO119" s="76">
        <f t="shared" si="9"/>
        <v>341</v>
      </c>
      <c r="AP119" s="76">
        <f t="shared" si="9"/>
        <v>561</v>
      </c>
      <c r="AQ119" s="76">
        <f t="shared" si="9"/>
        <v>26</v>
      </c>
      <c r="AR119" s="76">
        <f t="shared" si="9"/>
        <v>278</v>
      </c>
      <c r="AS119" s="76">
        <f t="shared" si="9"/>
        <v>16</v>
      </c>
      <c r="AT119" s="76">
        <f t="shared" si="9"/>
        <v>9</v>
      </c>
      <c r="AU119" s="76">
        <f t="shared" si="9"/>
        <v>11</v>
      </c>
      <c r="AV119" s="76">
        <f t="shared" si="9"/>
        <v>2.2000000000000002</v>
      </c>
      <c r="AW119" s="76">
        <f t="shared" si="9"/>
        <v>0</v>
      </c>
      <c r="AX119" s="76">
        <f t="shared" si="9"/>
        <v>30</v>
      </c>
      <c r="AY119" s="76">
        <f t="shared" si="9"/>
        <v>0.2</v>
      </c>
      <c r="AZ119" s="76">
        <f t="shared" si="9"/>
        <v>0.03</v>
      </c>
      <c r="BA119" s="76">
        <f t="shared" si="9"/>
        <v>0.02</v>
      </c>
      <c r="BB119" s="76">
        <f t="shared" si="9"/>
        <v>0.3</v>
      </c>
      <c r="BC119" s="76">
        <f t="shared" si="9"/>
        <v>10</v>
      </c>
      <c r="BD119" s="76">
        <f t="shared" si="9"/>
        <v>0</v>
      </c>
      <c r="BE119" s="76">
        <f t="shared" si="9"/>
        <v>0.123</v>
      </c>
      <c r="BF119" s="76">
        <f t="shared" si="9"/>
        <v>21.2</v>
      </c>
      <c r="BG119" s="76">
        <f t="shared" si="9"/>
        <v>89.35</v>
      </c>
      <c r="BH119" s="76">
        <f t="shared" si="9"/>
        <v>280.89999999999998</v>
      </c>
      <c r="BI119" s="76">
        <f t="shared" si="9"/>
        <v>238.1</v>
      </c>
      <c r="BJ119" s="76">
        <f t="shared" si="9"/>
        <v>32.82</v>
      </c>
      <c r="BK119" s="76">
        <f t="shared" si="9"/>
        <v>30.299999999999997</v>
      </c>
    </row>
    <row r="120" spans="1:63" ht="15.75" customHeight="1" x14ac:dyDescent="0.25">
      <c r="A120" s="533" t="s">
        <v>16</v>
      </c>
      <c r="B120" s="533"/>
      <c r="C120" s="533"/>
      <c r="D120" s="54"/>
      <c r="E120" s="47"/>
      <c r="F120" s="44"/>
      <c r="G120" s="38"/>
      <c r="H120" s="38"/>
      <c r="I120" s="45"/>
      <c r="J120" s="200"/>
      <c r="K120" s="200"/>
      <c r="L120" s="200"/>
      <c r="M120" s="200"/>
      <c r="N120" s="200"/>
      <c r="O120" s="200"/>
      <c r="P120" s="200"/>
      <c r="Q120" s="44"/>
      <c r="R120" s="47"/>
      <c r="S120" s="85"/>
      <c r="T120" s="37"/>
      <c r="U120" s="37"/>
      <c r="V120" s="84"/>
      <c r="W120" s="511" t="s">
        <v>16</v>
      </c>
      <c r="X120" s="511"/>
      <c r="Y120" s="511"/>
      <c r="Z120" s="38"/>
      <c r="AA120" s="38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8"/>
      <c r="AP120" s="38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E120" s="200"/>
      <c r="BF120" s="200"/>
      <c r="BG120" s="200"/>
      <c r="BH120" s="200"/>
      <c r="BI120" s="200"/>
      <c r="BJ120" s="200"/>
      <c r="BK120" s="200"/>
    </row>
    <row r="121" spans="1:63" ht="15.75" customHeight="1" x14ac:dyDescent="0.25">
      <c r="A121" s="504" t="s">
        <v>244</v>
      </c>
      <c r="B121" s="504"/>
      <c r="C121" s="504"/>
      <c r="D121" s="54"/>
      <c r="E121" s="49">
        <v>150</v>
      </c>
      <c r="F121" s="44"/>
      <c r="G121" s="38"/>
      <c r="H121" s="38"/>
      <c r="I121" s="45"/>
      <c r="J121" s="200"/>
      <c r="K121" s="200"/>
      <c r="L121" s="200"/>
      <c r="M121" s="200"/>
      <c r="N121" s="200"/>
      <c r="O121" s="200"/>
      <c r="P121" s="200"/>
      <c r="Q121" s="44"/>
      <c r="R121" s="49">
        <v>250</v>
      </c>
      <c r="S121" s="44"/>
      <c r="T121" s="38"/>
      <c r="U121" s="38"/>
      <c r="V121" s="47"/>
      <c r="W121" s="511" t="s">
        <v>135</v>
      </c>
      <c r="X121" s="511"/>
      <c r="Y121" s="511"/>
      <c r="Z121" s="38"/>
      <c r="AA121" s="51">
        <v>150</v>
      </c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51">
        <v>250</v>
      </c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E121" s="200"/>
      <c r="BF121" s="200"/>
      <c r="BG121" s="200"/>
      <c r="BH121" s="200"/>
      <c r="BI121" s="200"/>
      <c r="BJ121" s="200"/>
      <c r="BK121" s="200"/>
    </row>
    <row r="122" spans="1:63" ht="15.75" customHeight="1" x14ac:dyDescent="0.25">
      <c r="A122" s="504" t="s">
        <v>141</v>
      </c>
      <c r="B122" s="504"/>
      <c r="C122" s="504"/>
      <c r="D122" s="90"/>
      <c r="E122" s="49"/>
      <c r="F122" s="44"/>
      <c r="G122" s="38"/>
      <c r="H122" s="38"/>
      <c r="I122" s="45"/>
      <c r="J122" s="200"/>
      <c r="K122" s="200"/>
      <c r="L122" s="200"/>
      <c r="M122" s="200"/>
      <c r="N122" s="200"/>
      <c r="O122" s="200"/>
      <c r="P122" s="200"/>
      <c r="Q122" s="44"/>
      <c r="R122" s="49"/>
      <c r="S122" s="44"/>
      <c r="T122" s="38"/>
      <c r="U122" s="38"/>
      <c r="V122" s="47"/>
      <c r="W122" s="511" t="s">
        <v>141</v>
      </c>
      <c r="X122" s="511"/>
      <c r="Y122" s="511"/>
      <c r="Z122" s="36"/>
      <c r="AA122" s="51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51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E122" s="200"/>
      <c r="BF122" s="200"/>
      <c r="BG122" s="200"/>
      <c r="BH122" s="200"/>
      <c r="BI122" s="200"/>
      <c r="BJ122" s="200"/>
      <c r="BK122" s="200"/>
    </row>
    <row r="123" spans="1:63" ht="15.75" customHeight="1" x14ac:dyDescent="0.25">
      <c r="A123" s="512" t="s">
        <v>63</v>
      </c>
      <c r="B123" s="512"/>
      <c r="C123" s="512"/>
      <c r="D123" s="67" t="s">
        <v>94</v>
      </c>
      <c r="E123" s="47">
        <v>45</v>
      </c>
      <c r="F123" s="44"/>
      <c r="G123" s="38"/>
      <c r="H123" s="38"/>
      <c r="I123" s="45"/>
      <c r="J123" s="200"/>
      <c r="K123" s="200"/>
      <c r="L123" s="200"/>
      <c r="M123" s="200"/>
      <c r="N123" s="200"/>
      <c r="O123" s="200"/>
      <c r="P123" s="200"/>
      <c r="Q123" s="186" t="s">
        <v>119</v>
      </c>
      <c r="R123" s="47">
        <v>75</v>
      </c>
      <c r="S123" s="44"/>
      <c r="T123" s="38"/>
      <c r="U123" s="38"/>
      <c r="V123" s="47"/>
      <c r="W123" s="513" t="s">
        <v>63</v>
      </c>
      <c r="X123" s="513"/>
      <c r="Y123" s="513"/>
      <c r="Z123" s="91" t="s">
        <v>94</v>
      </c>
      <c r="AA123" s="38">
        <v>45</v>
      </c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91" t="s">
        <v>119</v>
      </c>
      <c r="AP123" s="38">
        <v>75</v>
      </c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E123" s="200"/>
      <c r="BF123" s="200"/>
      <c r="BG123" s="200"/>
      <c r="BH123" s="200"/>
      <c r="BI123" s="200"/>
      <c r="BJ123" s="200"/>
      <c r="BK123" s="200"/>
    </row>
    <row r="124" spans="1:63" ht="15.75" customHeight="1" x14ac:dyDescent="0.25">
      <c r="A124" s="512" t="s">
        <v>32</v>
      </c>
      <c r="B124" s="512"/>
      <c r="C124" s="512"/>
      <c r="D124" s="54">
        <v>6</v>
      </c>
      <c r="E124" s="47">
        <v>6</v>
      </c>
      <c r="F124" s="44"/>
      <c r="G124" s="38"/>
      <c r="H124" s="38"/>
      <c r="I124" s="45"/>
      <c r="J124" s="200"/>
      <c r="K124" s="200"/>
      <c r="L124" s="200"/>
      <c r="M124" s="200"/>
      <c r="N124" s="200"/>
      <c r="O124" s="200"/>
      <c r="P124" s="200"/>
      <c r="Q124" s="44">
        <v>10</v>
      </c>
      <c r="R124" s="47">
        <v>10</v>
      </c>
      <c r="S124" s="44"/>
      <c r="T124" s="38"/>
      <c r="U124" s="38"/>
      <c r="V124" s="47"/>
      <c r="W124" s="513" t="s">
        <v>134</v>
      </c>
      <c r="X124" s="513"/>
      <c r="Y124" s="513"/>
      <c r="Z124" s="38">
        <v>6</v>
      </c>
      <c r="AA124" s="38">
        <v>6</v>
      </c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>
        <v>10</v>
      </c>
      <c r="AP124" s="38">
        <v>10</v>
      </c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E124" s="200"/>
      <c r="BF124" s="200"/>
      <c r="BG124" s="200"/>
      <c r="BH124" s="200"/>
      <c r="BI124" s="200"/>
      <c r="BJ124" s="200"/>
      <c r="BK124" s="200"/>
    </row>
    <row r="125" spans="1:63" ht="15.75" customHeight="1" x14ac:dyDescent="0.25">
      <c r="A125" s="512" t="s">
        <v>48</v>
      </c>
      <c r="B125" s="512"/>
      <c r="C125" s="512"/>
      <c r="D125" s="54">
        <v>7.5</v>
      </c>
      <c r="E125" s="47">
        <v>6</v>
      </c>
      <c r="F125" s="44"/>
      <c r="G125" s="38"/>
      <c r="H125" s="38"/>
      <c r="I125" s="45"/>
      <c r="J125" s="200"/>
      <c r="K125" s="200"/>
      <c r="L125" s="200"/>
      <c r="M125" s="200"/>
      <c r="N125" s="200"/>
      <c r="O125" s="200"/>
      <c r="P125" s="200"/>
      <c r="Q125" s="44">
        <v>13</v>
      </c>
      <c r="R125" s="47">
        <v>10</v>
      </c>
      <c r="S125" s="44"/>
      <c r="T125" s="38"/>
      <c r="U125" s="38"/>
      <c r="V125" s="47"/>
      <c r="W125" s="513" t="s">
        <v>48</v>
      </c>
      <c r="X125" s="513"/>
      <c r="Y125" s="513"/>
      <c r="Z125" s="38">
        <v>7.5</v>
      </c>
      <c r="AA125" s="38">
        <v>6</v>
      </c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>
        <v>13</v>
      </c>
      <c r="AP125" s="38">
        <v>10</v>
      </c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E125" s="200"/>
      <c r="BF125" s="200"/>
      <c r="BG125" s="200"/>
      <c r="BH125" s="200"/>
      <c r="BI125" s="200"/>
      <c r="BJ125" s="200"/>
      <c r="BK125" s="200"/>
    </row>
    <row r="126" spans="1:63" ht="15.75" customHeight="1" x14ac:dyDescent="0.25">
      <c r="A126" s="512" t="s">
        <v>18</v>
      </c>
      <c r="B126" s="512"/>
      <c r="C126" s="512"/>
      <c r="D126" s="54">
        <v>7.2</v>
      </c>
      <c r="E126" s="47">
        <v>6</v>
      </c>
      <c r="F126" s="44"/>
      <c r="G126" s="38"/>
      <c r="H126" s="38"/>
      <c r="I126" s="45"/>
      <c r="J126" s="200"/>
      <c r="K126" s="200"/>
      <c r="L126" s="200"/>
      <c r="M126" s="200"/>
      <c r="N126" s="200"/>
      <c r="O126" s="200"/>
      <c r="P126" s="200"/>
      <c r="Q126" s="44">
        <v>12</v>
      </c>
      <c r="R126" s="47">
        <v>10</v>
      </c>
      <c r="S126" s="44"/>
      <c r="T126" s="38"/>
      <c r="U126" s="38"/>
      <c r="V126" s="47"/>
      <c r="W126" s="513" t="s">
        <v>18</v>
      </c>
      <c r="X126" s="513"/>
      <c r="Y126" s="513"/>
      <c r="Z126" s="38">
        <v>7.2</v>
      </c>
      <c r="AA126" s="38">
        <v>6</v>
      </c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>
        <v>12</v>
      </c>
      <c r="AP126" s="38">
        <v>10</v>
      </c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E126" s="200"/>
      <c r="BF126" s="200"/>
      <c r="BG126" s="200"/>
      <c r="BH126" s="200"/>
      <c r="BI126" s="200"/>
      <c r="BJ126" s="200"/>
      <c r="BK126" s="200"/>
    </row>
    <row r="127" spans="1:63" ht="15.75" customHeight="1" x14ac:dyDescent="0.25">
      <c r="A127" s="512" t="s">
        <v>28</v>
      </c>
      <c r="B127" s="512"/>
      <c r="C127" s="512"/>
      <c r="D127" s="54">
        <v>1.5</v>
      </c>
      <c r="E127" s="47">
        <v>1.5</v>
      </c>
      <c r="F127" s="44"/>
      <c r="G127" s="38"/>
      <c r="H127" s="38"/>
      <c r="I127" s="45"/>
      <c r="J127" s="200"/>
      <c r="K127" s="200"/>
      <c r="L127" s="200"/>
      <c r="M127" s="200"/>
      <c r="N127" s="200"/>
      <c r="O127" s="200"/>
      <c r="P127" s="200"/>
      <c r="Q127" s="44">
        <v>2.5</v>
      </c>
      <c r="R127" s="47">
        <v>2.5</v>
      </c>
      <c r="S127" s="44"/>
      <c r="T127" s="38"/>
      <c r="U127" s="38"/>
      <c r="V127" s="47"/>
      <c r="W127" s="513" t="s">
        <v>28</v>
      </c>
      <c r="X127" s="513"/>
      <c r="Y127" s="513"/>
      <c r="Z127" s="38">
        <v>1.5</v>
      </c>
      <c r="AA127" s="38">
        <v>1.5</v>
      </c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>
        <v>2.5</v>
      </c>
      <c r="AP127" s="38">
        <v>2.5</v>
      </c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E127" s="200"/>
      <c r="BF127" s="200"/>
      <c r="BG127" s="200"/>
      <c r="BH127" s="200"/>
      <c r="BI127" s="200"/>
      <c r="BJ127" s="200"/>
      <c r="BK127" s="200"/>
    </row>
    <row r="128" spans="1:63" ht="15.75" customHeight="1" x14ac:dyDescent="0.25">
      <c r="A128" s="512" t="s">
        <v>142</v>
      </c>
      <c r="B128" s="512"/>
      <c r="C128" s="512"/>
      <c r="D128" s="54">
        <v>112.5</v>
      </c>
      <c r="E128" s="47">
        <v>112.5</v>
      </c>
      <c r="F128" s="44"/>
      <c r="G128" s="38"/>
      <c r="H128" s="38"/>
      <c r="I128" s="45"/>
      <c r="J128" s="200"/>
      <c r="K128" s="200"/>
      <c r="L128" s="200"/>
      <c r="M128" s="200"/>
      <c r="N128" s="200"/>
      <c r="O128" s="200"/>
      <c r="P128" s="200"/>
      <c r="Q128" s="44">
        <v>187</v>
      </c>
      <c r="R128" s="47">
        <v>187</v>
      </c>
      <c r="S128" s="44"/>
      <c r="T128" s="38"/>
      <c r="U128" s="38"/>
      <c r="V128" s="47"/>
      <c r="W128" s="513" t="s">
        <v>142</v>
      </c>
      <c r="X128" s="513"/>
      <c r="Y128" s="513"/>
      <c r="Z128" s="38">
        <v>112.5</v>
      </c>
      <c r="AA128" s="38">
        <v>112.5</v>
      </c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>
        <v>187</v>
      </c>
      <c r="AP128" s="38">
        <v>187</v>
      </c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E128" s="200"/>
      <c r="BF128" s="200"/>
      <c r="BG128" s="200"/>
      <c r="BH128" s="200"/>
      <c r="BI128" s="200"/>
      <c r="BJ128" s="200"/>
      <c r="BK128" s="200"/>
    </row>
    <row r="129" spans="1:63" ht="15.75" customHeight="1" x14ac:dyDescent="0.3">
      <c r="A129" s="504"/>
      <c r="B129" s="504"/>
      <c r="C129" s="504"/>
      <c r="D129" s="54"/>
      <c r="E129" s="47"/>
      <c r="F129" s="50">
        <v>1.61</v>
      </c>
      <c r="G129" s="51">
        <v>1.7</v>
      </c>
      <c r="H129" s="51">
        <v>10.28</v>
      </c>
      <c r="I129" s="213">
        <v>72.849999999999994</v>
      </c>
      <c r="J129" s="178">
        <v>0.85</v>
      </c>
      <c r="K129" s="179">
        <v>6.1</v>
      </c>
      <c r="L129" s="179">
        <v>4.5999999999999996</v>
      </c>
      <c r="M129" s="179">
        <v>20.56</v>
      </c>
      <c r="N129" s="179">
        <v>54.36</v>
      </c>
      <c r="O129" s="179">
        <v>20.85</v>
      </c>
      <c r="P129" s="180">
        <v>0.78</v>
      </c>
      <c r="Q129" s="54"/>
      <c r="R129" s="47"/>
      <c r="S129" s="50">
        <v>2.68</v>
      </c>
      <c r="T129" s="51">
        <v>2.83</v>
      </c>
      <c r="U129" s="51">
        <v>17.14</v>
      </c>
      <c r="V129" s="49">
        <v>114.89</v>
      </c>
      <c r="W129" s="511"/>
      <c r="X129" s="511"/>
      <c r="Y129" s="511"/>
      <c r="Z129" s="38"/>
      <c r="AA129" s="38"/>
      <c r="AB129" s="51">
        <v>62.05</v>
      </c>
      <c r="AC129" s="51">
        <v>288.79000000000002</v>
      </c>
      <c r="AD129" s="51">
        <v>14.7</v>
      </c>
      <c r="AE129" s="51">
        <v>16.2</v>
      </c>
      <c r="AF129" s="51">
        <v>39.99</v>
      </c>
      <c r="AG129" s="51">
        <v>0.65</v>
      </c>
      <c r="AH129" s="51"/>
      <c r="AI129" s="51">
        <v>729</v>
      </c>
      <c r="AJ129" s="51">
        <v>0.84</v>
      </c>
      <c r="AK129" s="51">
        <v>6.7000000000000004E-2</v>
      </c>
      <c r="AL129" s="51">
        <v>3.6999999999999998E-2</v>
      </c>
      <c r="AM129" s="51">
        <v>0.71</v>
      </c>
      <c r="AN129" s="51">
        <v>4.95</v>
      </c>
      <c r="AO129" s="38"/>
      <c r="AP129" s="38"/>
      <c r="AQ129" s="51">
        <v>103.42</v>
      </c>
      <c r="AR129" s="51">
        <v>481.32</v>
      </c>
      <c r="AS129" s="51">
        <v>24.6</v>
      </c>
      <c r="AT129" s="51">
        <v>27</v>
      </c>
      <c r="AU129" s="51">
        <v>66.650000000000006</v>
      </c>
      <c r="AV129" s="51">
        <v>1.08</v>
      </c>
      <c r="AW129" s="51"/>
      <c r="AX129" s="51">
        <v>1215</v>
      </c>
      <c r="AY129" s="51">
        <v>1.415</v>
      </c>
      <c r="AZ129" s="51">
        <v>0.115</v>
      </c>
      <c r="BA129" s="51">
        <v>6.2E-2</v>
      </c>
      <c r="BB129" s="51">
        <v>1.1819999999999999</v>
      </c>
      <c r="BC129" s="51">
        <v>8.25</v>
      </c>
      <c r="BE129" s="178">
        <v>0.09</v>
      </c>
      <c r="BF129" s="179">
        <v>6.6</v>
      </c>
      <c r="BG129" s="179">
        <v>5</v>
      </c>
      <c r="BH129" s="179">
        <v>21.38</v>
      </c>
      <c r="BI129" s="179">
        <v>56.62</v>
      </c>
      <c r="BJ129" s="179">
        <v>21.58</v>
      </c>
      <c r="BK129" s="180">
        <v>0.88</v>
      </c>
    </row>
    <row r="130" spans="1:63" ht="17.25" customHeight="1" x14ac:dyDescent="0.25">
      <c r="A130" s="554" t="s">
        <v>180</v>
      </c>
      <c r="B130" s="554"/>
      <c r="C130" s="554"/>
      <c r="D130" s="54" t="s">
        <v>181</v>
      </c>
      <c r="E130" s="49">
        <v>180</v>
      </c>
      <c r="F130" s="44"/>
      <c r="G130" s="38"/>
      <c r="H130" s="38"/>
      <c r="I130" s="45"/>
      <c r="J130" s="200"/>
      <c r="K130" s="200"/>
      <c r="L130" s="200"/>
      <c r="M130" s="200"/>
      <c r="N130" s="200"/>
      <c r="O130" s="200"/>
      <c r="P130" s="200"/>
      <c r="Q130" s="44" t="s">
        <v>182</v>
      </c>
      <c r="R130" s="49">
        <v>230</v>
      </c>
      <c r="S130" s="44"/>
      <c r="T130" s="38"/>
      <c r="U130" s="38"/>
      <c r="V130" s="47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E130" s="200"/>
      <c r="BF130" s="200"/>
      <c r="BG130" s="200"/>
      <c r="BH130" s="200"/>
      <c r="BI130" s="200"/>
      <c r="BJ130" s="200"/>
      <c r="BK130" s="200"/>
    </row>
    <row r="131" spans="1:63" ht="16.5" customHeight="1" x14ac:dyDescent="0.25">
      <c r="A131" s="560" t="s">
        <v>120</v>
      </c>
      <c r="B131" s="560"/>
      <c r="C131" s="560"/>
      <c r="D131" s="54">
        <v>93</v>
      </c>
      <c r="E131" s="47">
        <v>69</v>
      </c>
      <c r="F131" s="44"/>
      <c r="G131" s="38"/>
      <c r="H131" s="38"/>
      <c r="I131" s="45"/>
      <c r="J131" s="200"/>
      <c r="K131" s="200"/>
      <c r="L131" s="200"/>
      <c r="M131" s="200"/>
      <c r="N131" s="200"/>
      <c r="O131" s="200"/>
      <c r="P131" s="200"/>
      <c r="Q131" s="44">
        <v>124</v>
      </c>
      <c r="R131" s="47">
        <v>92</v>
      </c>
      <c r="S131" s="44"/>
      <c r="T131" s="38"/>
      <c r="U131" s="38"/>
      <c r="V131" s="47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E131" s="200"/>
      <c r="BF131" s="200"/>
      <c r="BG131" s="200"/>
      <c r="BH131" s="200"/>
      <c r="BI131" s="200"/>
      <c r="BJ131" s="200"/>
      <c r="BK131" s="200"/>
    </row>
    <row r="132" spans="1:63" ht="16.5" customHeight="1" x14ac:dyDescent="0.25">
      <c r="A132" s="560" t="s">
        <v>288</v>
      </c>
      <c r="B132" s="560"/>
      <c r="C132" s="560"/>
      <c r="D132" s="54">
        <v>45</v>
      </c>
      <c r="E132" s="47">
        <v>44</v>
      </c>
      <c r="F132" s="44"/>
      <c r="G132" s="38"/>
      <c r="H132" s="38"/>
      <c r="I132" s="45"/>
      <c r="J132" s="200"/>
      <c r="K132" s="200"/>
      <c r="L132" s="200"/>
      <c r="M132" s="200"/>
      <c r="N132" s="200"/>
      <c r="O132" s="200"/>
      <c r="P132" s="200"/>
      <c r="Q132" s="44">
        <v>57</v>
      </c>
      <c r="R132" s="47">
        <v>56</v>
      </c>
      <c r="S132" s="44"/>
      <c r="T132" s="38"/>
      <c r="U132" s="38"/>
      <c r="V132" s="47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E132" s="200"/>
      <c r="BF132" s="200"/>
      <c r="BG132" s="200"/>
      <c r="BH132" s="200"/>
      <c r="BI132" s="200"/>
      <c r="BJ132" s="200"/>
      <c r="BK132" s="200"/>
    </row>
    <row r="133" spans="1:63" ht="15.75" customHeight="1" x14ac:dyDescent="0.25">
      <c r="A133" s="560" t="s">
        <v>63</v>
      </c>
      <c r="B133" s="560"/>
      <c r="C133" s="560"/>
      <c r="D133" s="54">
        <v>103</v>
      </c>
      <c r="E133" s="47">
        <v>77</v>
      </c>
      <c r="F133" s="44"/>
      <c r="G133" s="38"/>
      <c r="H133" s="38"/>
      <c r="I133" s="45"/>
      <c r="J133" s="200"/>
      <c r="K133" s="200"/>
      <c r="L133" s="200"/>
      <c r="M133" s="200"/>
      <c r="N133" s="200"/>
      <c r="O133" s="200"/>
      <c r="P133" s="200"/>
      <c r="Q133" s="44">
        <v>129</v>
      </c>
      <c r="R133" s="47">
        <v>97</v>
      </c>
      <c r="S133" s="44"/>
      <c r="T133" s="38"/>
      <c r="U133" s="38"/>
      <c r="V133" s="47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E133" s="200"/>
      <c r="BF133" s="200"/>
      <c r="BG133" s="200"/>
      <c r="BH133" s="200"/>
      <c r="BI133" s="200"/>
      <c r="BJ133" s="200"/>
      <c r="BK133" s="200"/>
    </row>
    <row r="134" spans="1:63" ht="15.75" customHeight="1" x14ac:dyDescent="0.25">
      <c r="A134" s="74" t="s">
        <v>254</v>
      </c>
      <c r="B134" s="75"/>
      <c r="C134" s="55"/>
      <c r="D134" s="54">
        <v>2</v>
      </c>
      <c r="E134" s="47">
        <v>2</v>
      </c>
      <c r="F134" s="44"/>
      <c r="G134" s="38"/>
      <c r="H134" s="38"/>
      <c r="I134" s="45"/>
      <c r="J134" s="200"/>
      <c r="K134" s="200"/>
      <c r="L134" s="200"/>
      <c r="M134" s="200"/>
      <c r="N134" s="200"/>
      <c r="O134" s="200"/>
      <c r="P134" s="200"/>
      <c r="Q134" s="44">
        <v>3</v>
      </c>
      <c r="R134" s="47">
        <v>3</v>
      </c>
      <c r="S134" s="44"/>
      <c r="T134" s="38"/>
      <c r="U134" s="38"/>
      <c r="V134" s="47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E134" s="200"/>
      <c r="BF134" s="200"/>
      <c r="BG134" s="200"/>
      <c r="BH134" s="200"/>
      <c r="BI134" s="200"/>
      <c r="BJ134" s="200"/>
      <c r="BK134" s="200"/>
    </row>
    <row r="135" spans="1:63" ht="15.75" customHeight="1" x14ac:dyDescent="0.25">
      <c r="A135" s="560" t="s">
        <v>48</v>
      </c>
      <c r="B135" s="560"/>
      <c r="C135" s="560"/>
      <c r="D135" s="54">
        <v>40</v>
      </c>
      <c r="E135" s="47">
        <v>32</v>
      </c>
      <c r="F135" s="44"/>
      <c r="G135" s="38"/>
      <c r="H135" s="38"/>
      <c r="I135" s="45"/>
      <c r="J135" s="200"/>
      <c r="K135" s="200"/>
      <c r="L135" s="200"/>
      <c r="M135" s="200"/>
      <c r="N135" s="200"/>
      <c r="O135" s="200"/>
      <c r="P135" s="200"/>
      <c r="Q135" s="44">
        <v>50</v>
      </c>
      <c r="R135" s="47">
        <v>40</v>
      </c>
      <c r="S135" s="44"/>
      <c r="T135" s="38"/>
      <c r="U135" s="38"/>
      <c r="V135" s="47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E135" s="200"/>
      <c r="BF135" s="200"/>
      <c r="BG135" s="200"/>
      <c r="BH135" s="200"/>
      <c r="BI135" s="200"/>
      <c r="BJ135" s="200"/>
      <c r="BK135" s="200"/>
    </row>
    <row r="136" spans="1:63" ht="15.75" customHeight="1" x14ac:dyDescent="0.25">
      <c r="A136" s="560" t="s">
        <v>18</v>
      </c>
      <c r="B136" s="560"/>
      <c r="C136" s="560"/>
      <c r="D136" s="54">
        <v>22</v>
      </c>
      <c r="E136" s="47">
        <v>18</v>
      </c>
      <c r="F136" s="44"/>
      <c r="G136" s="38"/>
      <c r="H136" s="38"/>
      <c r="I136" s="45"/>
      <c r="J136" s="200"/>
      <c r="K136" s="200"/>
      <c r="L136" s="200"/>
      <c r="M136" s="200"/>
      <c r="N136" s="200"/>
      <c r="O136" s="200"/>
      <c r="P136" s="200"/>
      <c r="Q136" s="44">
        <v>28</v>
      </c>
      <c r="R136" s="47">
        <v>23</v>
      </c>
      <c r="S136" s="44"/>
      <c r="T136" s="38"/>
      <c r="U136" s="38"/>
      <c r="V136" s="47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E136" s="200"/>
      <c r="BF136" s="200"/>
      <c r="BG136" s="200"/>
      <c r="BH136" s="200"/>
      <c r="BI136" s="200"/>
      <c r="BJ136" s="200"/>
      <c r="BK136" s="200"/>
    </row>
    <row r="137" spans="1:63" ht="15.75" customHeight="1" x14ac:dyDescent="0.25">
      <c r="A137" s="560" t="s">
        <v>128</v>
      </c>
      <c r="B137" s="560"/>
      <c r="C137" s="560"/>
      <c r="D137" s="54">
        <v>8</v>
      </c>
      <c r="E137" s="47">
        <v>5</v>
      </c>
      <c r="F137" s="44"/>
      <c r="G137" s="38"/>
      <c r="H137" s="38"/>
      <c r="I137" s="45"/>
      <c r="J137" s="200"/>
      <c r="K137" s="200"/>
      <c r="L137" s="200"/>
      <c r="M137" s="200"/>
      <c r="N137" s="200"/>
      <c r="O137" s="200"/>
      <c r="P137" s="200"/>
      <c r="Q137" s="44">
        <v>10</v>
      </c>
      <c r="R137" s="47">
        <v>6</v>
      </c>
      <c r="S137" s="44"/>
      <c r="T137" s="38"/>
      <c r="U137" s="38"/>
      <c r="V137" s="47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E137" s="200"/>
      <c r="BF137" s="200"/>
      <c r="BG137" s="200"/>
      <c r="BH137" s="200"/>
      <c r="BI137" s="200"/>
      <c r="BJ137" s="200"/>
      <c r="BK137" s="200"/>
    </row>
    <row r="138" spans="1:63" ht="15.75" customHeight="1" x14ac:dyDescent="0.25">
      <c r="A138" s="554" t="s">
        <v>162</v>
      </c>
      <c r="B138" s="554"/>
      <c r="C138" s="554"/>
      <c r="D138" s="54"/>
      <c r="E138" s="49">
        <v>30</v>
      </c>
      <c r="F138" s="44"/>
      <c r="G138" s="38"/>
      <c r="H138" s="38"/>
      <c r="I138" s="45"/>
      <c r="J138" s="200"/>
      <c r="K138" s="200"/>
      <c r="L138" s="200"/>
      <c r="M138" s="200"/>
      <c r="N138" s="200"/>
      <c r="O138" s="200"/>
      <c r="P138" s="200"/>
      <c r="Q138" s="44"/>
      <c r="R138" s="49">
        <v>40</v>
      </c>
      <c r="S138" s="44"/>
      <c r="T138" s="38"/>
      <c r="U138" s="38"/>
      <c r="V138" s="47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E138" s="200"/>
      <c r="BF138" s="200"/>
      <c r="BG138" s="200"/>
      <c r="BH138" s="200"/>
      <c r="BI138" s="200"/>
      <c r="BJ138" s="200"/>
      <c r="BK138" s="200"/>
    </row>
    <row r="139" spans="1:63" ht="16.5" customHeight="1" x14ac:dyDescent="0.25">
      <c r="A139" s="620" t="s">
        <v>251</v>
      </c>
      <c r="B139" s="620"/>
      <c r="C139" s="620"/>
      <c r="D139" s="54">
        <v>7.5</v>
      </c>
      <c r="E139" s="47">
        <v>7.5</v>
      </c>
      <c r="F139" s="70"/>
      <c r="G139" s="71"/>
      <c r="H139" s="71"/>
      <c r="I139" s="72"/>
      <c r="J139" s="204"/>
      <c r="K139" s="204"/>
      <c r="L139" s="204"/>
      <c r="M139" s="204"/>
      <c r="N139" s="204"/>
      <c r="O139" s="204"/>
      <c r="P139" s="204"/>
      <c r="Q139" s="44">
        <v>10</v>
      </c>
      <c r="R139" s="47">
        <v>10</v>
      </c>
      <c r="S139" s="70"/>
      <c r="T139" s="71"/>
      <c r="U139" s="71"/>
      <c r="V139" s="97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E139" s="204"/>
      <c r="BF139" s="204"/>
      <c r="BG139" s="204"/>
      <c r="BH139" s="204"/>
      <c r="BI139" s="204"/>
      <c r="BJ139" s="204"/>
      <c r="BK139" s="204"/>
    </row>
    <row r="140" spans="1:63" ht="16.5" customHeight="1" x14ac:dyDescent="0.25">
      <c r="A140" s="620" t="s">
        <v>21</v>
      </c>
      <c r="B140" s="620"/>
      <c r="C140" s="620"/>
      <c r="D140" s="98">
        <v>2.25</v>
      </c>
      <c r="E140" s="99">
        <v>2.25</v>
      </c>
      <c r="F140" s="70"/>
      <c r="G140" s="71"/>
      <c r="H140" s="71"/>
      <c r="I140" s="72"/>
      <c r="J140" s="204"/>
      <c r="K140" s="204"/>
      <c r="L140" s="204"/>
      <c r="M140" s="204"/>
      <c r="N140" s="204"/>
      <c r="O140" s="204"/>
      <c r="P140" s="204"/>
      <c r="Q140" s="130">
        <v>3</v>
      </c>
      <c r="R140" s="99">
        <v>3</v>
      </c>
      <c r="S140" s="70"/>
      <c r="T140" s="71"/>
      <c r="U140" s="71"/>
      <c r="V140" s="97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E140" s="204"/>
      <c r="BF140" s="204"/>
      <c r="BG140" s="204"/>
      <c r="BH140" s="204"/>
      <c r="BI140" s="204"/>
      <c r="BJ140" s="204"/>
      <c r="BK140" s="204"/>
    </row>
    <row r="141" spans="1:63" ht="16.5" customHeight="1" x14ac:dyDescent="0.25">
      <c r="A141" s="564" t="s">
        <v>61</v>
      </c>
      <c r="B141" s="564"/>
      <c r="C141" s="564"/>
      <c r="D141" s="54">
        <v>22.5</v>
      </c>
      <c r="E141" s="47">
        <v>22.5</v>
      </c>
      <c r="F141" s="100"/>
      <c r="G141" s="101"/>
      <c r="H141" s="101"/>
      <c r="I141" s="102"/>
      <c r="J141" s="205"/>
      <c r="K141" s="205"/>
      <c r="L141" s="205"/>
      <c r="M141" s="205"/>
      <c r="N141" s="205"/>
      <c r="O141" s="205"/>
      <c r="P141" s="205"/>
      <c r="Q141" s="44">
        <v>30</v>
      </c>
      <c r="R141" s="47">
        <v>30</v>
      </c>
      <c r="S141" s="100"/>
      <c r="T141" s="101"/>
      <c r="U141" s="101"/>
      <c r="V141" s="103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E141" s="205"/>
      <c r="BF141" s="205"/>
      <c r="BG141" s="205"/>
      <c r="BH141" s="205"/>
      <c r="BI141" s="205"/>
      <c r="BJ141" s="205"/>
      <c r="BK141" s="205"/>
    </row>
    <row r="142" spans="1:63" ht="15.75" customHeight="1" x14ac:dyDescent="0.25">
      <c r="A142" s="536" t="s">
        <v>7</v>
      </c>
      <c r="B142" s="536"/>
      <c r="C142" s="536"/>
      <c r="D142" s="54">
        <v>3</v>
      </c>
      <c r="E142" s="47">
        <v>3</v>
      </c>
      <c r="F142" s="50"/>
      <c r="G142" s="51"/>
      <c r="H142" s="51"/>
      <c r="I142" s="52"/>
      <c r="J142" s="201"/>
      <c r="K142" s="201"/>
      <c r="L142" s="201"/>
      <c r="M142" s="201"/>
      <c r="N142" s="201"/>
      <c r="O142" s="201"/>
      <c r="P142" s="201"/>
      <c r="Q142" s="44">
        <v>4</v>
      </c>
      <c r="R142" s="47">
        <v>4</v>
      </c>
      <c r="S142" s="50"/>
      <c r="T142" s="51"/>
      <c r="U142" s="51"/>
      <c r="V142" s="4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E142" s="201"/>
      <c r="BF142" s="201"/>
      <c r="BG142" s="201"/>
      <c r="BH142" s="201"/>
      <c r="BI142" s="201"/>
      <c r="BJ142" s="201"/>
      <c r="BK142" s="201"/>
    </row>
    <row r="143" spans="1:63" ht="15.75" customHeight="1" x14ac:dyDescent="0.3">
      <c r="A143" s="560"/>
      <c r="B143" s="560"/>
      <c r="C143" s="560"/>
      <c r="D143" s="54"/>
      <c r="E143" s="47"/>
      <c r="F143" s="50">
        <v>9.09</v>
      </c>
      <c r="G143" s="51">
        <v>6.5</v>
      </c>
      <c r="H143" s="51">
        <v>16.489999999999998</v>
      </c>
      <c r="I143" s="213">
        <v>261</v>
      </c>
      <c r="J143" s="178">
        <v>0.18</v>
      </c>
      <c r="K143" s="179">
        <v>7.34</v>
      </c>
      <c r="L143" s="179">
        <v>22</v>
      </c>
      <c r="M143" s="179">
        <v>39.6</v>
      </c>
      <c r="N143" s="179">
        <v>118.01</v>
      </c>
      <c r="O143" s="179">
        <v>36.700000000000003</v>
      </c>
      <c r="P143" s="180">
        <v>1.45</v>
      </c>
      <c r="Q143" s="54"/>
      <c r="R143" s="47"/>
      <c r="S143" s="50">
        <v>12.08</v>
      </c>
      <c r="T143" s="51">
        <v>8.64</v>
      </c>
      <c r="U143" s="51">
        <v>21.29</v>
      </c>
      <c r="V143" s="49">
        <v>311</v>
      </c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E143" s="178">
        <v>0.24</v>
      </c>
      <c r="BF143" s="179">
        <v>9.44</v>
      </c>
      <c r="BG143" s="179">
        <v>30</v>
      </c>
      <c r="BH143" s="179">
        <v>51.9</v>
      </c>
      <c r="BI143" s="179">
        <v>154.5</v>
      </c>
      <c r="BJ143" s="179">
        <v>48.2</v>
      </c>
      <c r="BK143" s="180">
        <v>1.93</v>
      </c>
    </row>
    <row r="144" spans="1:63" ht="15.75" customHeight="1" x14ac:dyDescent="0.25">
      <c r="A144" s="554" t="s">
        <v>138</v>
      </c>
      <c r="B144" s="554"/>
      <c r="C144" s="554"/>
      <c r="D144" s="54"/>
      <c r="E144" s="49">
        <v>150</v>
      </c>
      <c r="F144" s="44"/>
      <c r="G144" s="38"/>
      <c r="H144" s="38"/>
      <c r="I144" s="270"/>
      <c r="J144" s="175"/>
      <c r="K144" s="176"/>
      <c r="L144" s="176"/>
      <c r="M144" s="176"/>
      <c r="N144" s="176"/>
      <c r="O144" s="176"/>
      <c r="P144" s="177"/>
      <c r="Q144" s="54"/>
      <c r="R144" s="49">
        <v>180</v>
      </c>
      <c r="S144" s="44"/>
      <c r="T144" s="38"/>
      <c r="U144" s="38"/>
      <c r="V144" s="47"/>
      <c r="W144" s="511" t="s">
        <v>138</v>
      </c>
      <c r="X144" s="511"/>
      <c r="Y144" s="511"/>
      <c r="Z144" s="38"/>
      <c r="AA144" s="51">
        <v>150</v>
      </c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51">
        <v>180</v>
      </c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E144" s="175"/>
      <c r="BF144" s="176"/>
      <c r="BG144" s="176"/>
      <c r="BH144" s="176"/>
      <c r="BI144" s="176"/>
      <c r="BJ144" s="176"/>
      <c r="BK144" s="177"/>
    </row>
    <row r="145" spans="1:63" ht="15.75" customHeight="1" x14ac:dyDescent="0.25">
      <c r="A145" s="560" t="s">
        <v>96</v>
      </c>
      <c r="B145" s="560"/>
      <c r="C145" s="560"/>
      <c r="D145" s="54">
        <v>18</v>
      </c>
      <c r="E145" s="47">
        <v>18</v>
      </c>
      <c r="F145" s="44"/>
      <c r="G145" s="38"/>
      <c r="H145" s="38"/>
      <c r="I145" s="270"/>
      <c r="J145" s="175"/>
      <c r="K145" s="176"/>
      <c r="L145" s="176"/>
      <c r="M145" s="176"/>
      <c r="N145" s="176"/>
      <c r="O145" s="176"/>
      <c r="P145" s="177"/>
      <c r="Q145" s="54">
        <v>22</v>
      </c>
      <c r="R145" s="47">
        <v>22</v>
      </c>
      <c r="S145" s="44"/>
      <c r="T145" s="38"/>
      <c r="U145" s="38"/>
      <c r="V145" s="47"/>
      <c r="W145" s="513" t="s">
        <v>96</v>
      </c>
      <c r="X145" s="513"/>
      <c r="Y145" s="513"/>
      <c r="Z145" s="38">
        <v>18</v>
      </c>
      <c r="AA145" s="38">
        <v>18</v>
      </c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>
        <v>22</v>
      </c>
      <c r="AP145" s="38">
        <v>22</v>
      </c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E145" s="175"/>
      <c r="BF145" s="176"/>
      <c r="BG145" s="176"/>
      <c r="BH145" s="176"/>
      <c r="BI145" s="176"/>
      <c r="BJ145" s="176"/>
      <c r="BK145" s="177"/>
    </row>
    <row r="146" spans="1:63" ht="15.75" customHeight="1" x14ac:dyDescent="0.25">
      <c r="A146" s="560" t="s">
        <v>6</v>
      </c>
      <c r="B146" s="560"/>
      <c r="C146" s="560"/>
      <c r="D146" s="54">
        <v>7.5</v>
      </c>
      <c r="E146" s="47">
        <v>7.5</v>
      </c>
      <c r="F146" s="44"/>
      <c r="G146" s="38"/>
      <c r="H146" s="38"/>
      <c r="I146" s="270"/>
      <c r="J146" s="175"/>
      <c r="K146" s="176"/>
      <c r="L146" s="176"/>
      <c r="M146" s="176"/>
      <c r="N146" s="176"/>
      <c r="O146" s="176"/>
      <c r="P146" s="177"/>
      <c r="Q146" s="54">
        <v>10</v>
      </c>
      <c r="R146" s="47">
        <v>10</v>
      </c>
      <c r="S146" s="44"/>
      <c r="T146" s="38"/>
      <c r="U146" s="38"/>
      <c r="V146" s="47"/>
      <c r="W146" s="513" t="s">
        <v>6</v>
      </c>
      <c r="X146" s="513"/>
      <c r="Y146" s="513"/>
      <c r="Z146" s="38">
        <v>7.5</v>
      </c>
      <c r="AA146" s="38">
        <v>7.5</v>
      </c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>
        <v>10</v>
      </c>
      <c r="AP146" s="38">
        <v>10</v>
      </c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E146" s="175"/>
      <c r="BF146" s="176"/>
      <c r="BG146" s="176"/>
      <c r="BH146" s="176"/>
      <c r="BI146" s="176"/>
      <c r="BJ146" s="176"/>
      <c r="BK146" s="177"/>
    </row>
    <row r="147" spans="1:63" ht="15.75" customHeight="1" x14ac:dyDescent="0.3">
      <c r="A147" s="554"/>
      <c r="B147" s="554"/>
      <c r="C147" s="554"/>
      <c r="D147" s="54"/>
      <c r="E147" s="49"/>
      <c r="F147" s="50">
        <v>7.0000000000000007E-2</v>
      </c>
      <c r="G147" s="51">
        <v>0</v>
      </c>
      <c r="H147" s="51">
        <v>16.7</v>
      </c>
      <c r="I147" s="213">
        <v>93.95</v>
      </c>
      <c r="J147" s="178">
        <v>1E-3</v>
      </c>
      <c r="K147" s="179">
        <v>0.06</v>
      </c>
      <c r="L147" s="179"/>
      <c r="M147" s="179">
        <v>7.88</v>
      </c>
      <c r="N147" s="179">
        <v>3.96</v>
      </c>
      <c r="O147" s="179">
        <v>1.01</v>
      </c>
      <c r="P147" s="180">
        <v>0.22</v>
      </c>
      <c r="Q147" s="54"/>
      <c r="R147" s="47"/>
      <c r="S147" s="50">
        <v>0.2</v>
      </c>
      <c r="T147" s="51">
        <v>0.01</v>
      </c>
      <c r="U147" s="51">
        <v>21.94</v>
      </c>
      <c r="V147" s="49">
        <v>125.26</v>
      </c>
      <c r="W147" s="511"/>
      <c r="X147" s="511"/>
      <c r="Y147" s="511"/>
      <c r="Z147" s="38"/>
      <c r="AA147" s="51"/>
      <c r="AB147" s="51">
        <v>0.5</v>
      </c>
      <c r="AC147" s="51">
        <v>20.3</v>
      </c>
      <c r="AD147" s="51">
        <v>7.9</v>
      </c>
      <c r="AE147" s="51">
        <v>1</v>
      </c>
      <c r="AF147" s="51">
        <v>4</v>
      </c>
      <c r="AG147" s="51">
        <v>0.22</v>
      </c>
      <c r="AH147" s="51"/>
      <c r="AI147" s="51"/>
      <c r="AJ147" s="51"/>
      <c r="AK147" s="51">
        <v>2E-3</v>
      </c>
      <c r="AL147" s="51">
        <v>4.0000000000000001E-3</v>
      </c>
      <c r="AM147" s="51">
        <v>1.4E-2</v>
      </c>
      <c r="AN147" s="51">
        <v>0.05</v>
      </c>
      <c r="AO147" s="38"/>
      <c r="AP147" s="38"/>
      <c r="AQ147" s="51">
        <v>0.6</v>
      </c>
      <c r="AR147" s="51">
        <v>24.4</v>
      </c>
      <c r="AS147" s="51">
        <v>9.4</v>
      </c>
      <c r="AT147" s="51">
        <v>1.2</v>
      </c>
      <c r="AU147" s="51">
        <v>4.8</v>
      </c>
      <c r="AV147" s="51">
        <v>0.26</v>
      </c>
      <c r="AW147" s="51"/>
      <c r="AX147" s="51"/>
      <c r="AY147" s="51"/>
      <c r="AZ147" s="51">
        <v>2E-3</v>
      </c>
      <c r="BA147" s="51">
        <v>4.0000000000000001E-3</v>
      </c>
      <c r="BB147" s="51">
        <v>1.7000000000000001E-2</v>
      </c>
      <c r="BC147" s="51">
        <v>7.0000000000000007E-2</v>
      </c>
      <c r="BE147" s="178">
        <v>0.01</v>
      </c>
      <c r="BF147" s="179">
        <v>7.0000000000000007E-2</v>
      </c>
      <c r="BG147" s="179"/>
      <c r="BH147" s="179">
        <v>7.98</v>
      </c>
      <c r="BI147" s="179">
        <v>4.0199999999999996</v>
      </c>
      <c r="BJ147" s="179">
        <v>1.0900000000000001</v>
      </c>
      <c r="BK147" s="179">
        <v>0.26</v>
      </c>
    </row>
    <row r="148" spans="1:63" ht="18.75" customHeight="1" x14ac:dyDescent="0.25">
      <c r="A148" s="498" t="s">
        <v>10</v>
      </c>
      <c r="B148" s="498"/>
      <c r="C148" s="498"/>
      <c r="D148" s="54">
        <v>25</v>
      </c>
      <c r="E148" s="49">
        <v>25</v>
      </c>
      <c r="F148" s="50">
        <v>1.98</v>
      </c>
      <c r="G148" s="51">
        <v>0.25</v>
      </c>
      <c r="H148" s="51">
        <v>12.08</v>
      </c>
      <c r="I148" s="213">
        <v>58.3</v>
      </c>
      <c r="J148" s="178">
        <v>4.4999999999999998E-2</v>
      </c>
      <c r="K148" s="179"/>
      <c r="L148" s="179"/>
      <c r="M148" s="179">
        <v>10</v>
      </c>
      <c r="N148" s="179">
        <v>46.8</v>
      </c>
      <c r="O148" s="179">
        <v>13.2</v>
      </c>
      <c r="P148" s="180">
        <v>1.07</v>
      </c>
      <c r="Q148" s="54">
        <v>30</v>
      </c>
      <c r="R148" s="49">
        <v>30</v>
      </c>
      <c r="S148" s="50">
        <v>2.37</v>
      </c>
      <c r="T148" s="51">
        <v>0.3</v>
      </c>
      <c r="U148" s="51">
        <v>14.49</v>
      </c>
      <c r="V148" s="49">
        <v>70</v>
      </c>
      <c r="W148" s="511" t="s">
        <v>10</v>
      </c>
      <c r="X148" s="511"/>
      <c r="Y148" s="511"/>
      <c r="Z148" s="38">
        <v>30</v>
      </c>
      <c r="AA148" s="51">
        <v>30</v>
      </c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38">
        <v>40</v>
      </c>
      <c r="AP148" s="51">
        <v>40</v>
      </c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E148" s="178">
        <v>5.3999999999999999E-2</v>
      </c>
      <c r="BF148" s="179"/>
      <c r="BG148" s="179"/>
      <c r="BH148" s="179">
        <v>10.5</v>
      </c>
      <c r="BI148" s="179">
        <v>47.4</v>
      </c>
      <c r="BJ148" s="179">
        <v>14.1</v>
      </c>
      <c r="BK148" s="180">
        <v>1.17</v>
      </c>
    </row>
    <row r="149" spans="1:63" ht="15.75" customHeight="1" x14ac:dyDescent="0.25">
      <c r="A149" s="498" t="s">
        <v>23</v>
      </c>
      <c r="B149" s="498"/>
      <c r="C149" s="498"/>
      <c r="D149" s="200">
        <v>30</v>
      </c>
      <c r="E149" s="201">
        <v>30</v>
      </c>
      <c r="F149" s="201">
        <v>2.64</v>
      </c>
      <c r="G149" s="201">
        <v>0.48</v>
      </c>
      <c r="H149" s="201">
        <v>13.36</v>
      </c>
      <c r="I149" s="201">
        <v>70</v>
      </c>
      <c r="J149" s="201">
        <v>5.3999999999999999E-2</v>
      </c>
      <c r="K149" s="201"/>
      <c r="L149" s="201"/>
      <c r="M149" s="201">
        <v>10.5</v>
      </c>
      <c r="N149" s="201">
        <v>47.4</v>
      </c>
      <c r="O149" s="201">
        <v>14.1</v>
      </c>
      <c r="P149" s="201">
        <v>1.17</v>
      </c>
      <c r="Q149" s="200">
        <v>40</v>
      </c>
      <c r="R149" s="201">
        <v>40</v>
      </c>
      <c r="S149" s="201">
        <v>2.98</v>
      </c>
      <c r="T149" s="201">
        <v>0.6</v>
      </c>
      <c r="U149" s="201">
        <v>15.2</v>
      </c>
      <c r="V149" s="201">
        <v>85</v>
      </c>
      <c r="W149" s="498" t="s">
        <v>23</v>
      </c>
      <c r="X149" s="498"/>
      <c r="Y149" s="498"/>
      <c r="Z149" s="200">
        <v>25</v>
      </c>
      <c r="AA149" s="201">
        <v>25</v>
      </c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0">
        <v>30</v>
      </c>
      <c r="AP149" s="201">
        <v>30</v>
      </c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30"/>
      <c r="BE149" s="201">
        <v>0.06</v>
      </c>
      <c r="BF149" s="201"/>
      <c r="BG149" s="201"/>
      <c r="BH149" s="201">
        <v>12.8</v>
      </c>
      <c r="BI149" s="201">
        <v>47.4</v>
      </c>
      <c r="BJ149" s="201">
        <v>14.1</v>
      </c>
      <c r="BK149" s="201">
        <v>1.17</v>
      </c>
    </row>
    <row r="150" spans="1:63" s="77" customFormat="1" ht="15.75" customHeight="1" x14ac:dyDescent="0.25">
      <c r="A150" s="517" t="s">
        <v>147</v>
      </c>
      <c r="B150" s="517"/>
      <c r="C150" s="517"/>
      <c r="D150" s="61"/>
      <c r="E150" s="62">
        <f>SUM(E121+E130+E138+E144+E148+E149)</f>
        <v>565</v>
      </c>
      <c r="F150" s="63">
        <f>SUM(F129:F149)</f>
        <v>15.39</v>
      </c>
      <c r="G150" s="63">
        <f t="shared" ref="G150:P150" si="10">SUM(G129:G149)</f>
        <v>8.93</v>
      </c>
      <c r="H150" s="63">
        <f t="shared" si="10"/>
        <v>68.91</v>
      </c>
      <c r="I150" s="63">
        <f t="shared" si="10"/>
        <v>556.1</v>
      </c>
      <c r="J150" s="63">
        <f t="shared" si="10"/>
        <v>1.1299999999999999</v>
      </c>
      <c r="K150" s="63">
        <f t="shared" si="10"/>
        <v>13.5</v>
      </c>
      <c r="L150" s="63">
        <f t="shared" si="10"/>
        <v>26.6</v>
      </c>
      <c r="M150" s="63">
        <f t="shared" si="10"/>
        <v>88.539999999999992</v>
      </c>
      <c r="N150" s="63">
        <f t="shared" si="10"/>
        <v>270.52999999999997</v>
      </c>
      <c r="O150" s="63">
        <f t="shared" si="10"/>
        <v>85.86</v>
      </c>
      <c r="P150" s="63">
        <f t="shared" si="10"/>
        <v>4.6900000000000004</v>
      </c>
      <c r="Q150" s="187"/>
      <c r="R150" s="62">
        <f>SUM(R121+R130+R138+R144+R148+R149)</f>
        <v>770</v>
      </c>
      <c r="S150" s="63">
        <f>SUM(S129:S149)</f>
        <v>20.309999999999999</v>
      </c>
      <c r="T150" s="63">
        <f>SUM(T129:T149)</f>
        <v>12.38</v>
      </c>
      <c r="U150" s="63">
        <f>SUM(U129:U149)</f>
        <v>90.06</v>
      </c>
      <c r="V150" s="63">
        <f>SUM(V129:V149)</f>
        <v>706.15</v>
      </c>
      <c r="W150" s="679" t="s">
        <v>147</v>
      </c>
      <c r="X150" s="680"/>
      <c r="Y150" s="681"/>
      <c r="Z150" s="64"/>
      <c r="AA150" s="65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5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E150" s="63">
        <f t="shared" ref="BE150:BK150" si="11">SUM(BE129:BE149)</f>
        <v>0.45399999999999996</v>
      </c>
      <c r="BF150" s="63">
        <f t="shared" si="11"/>
        <v>16.11</v>
      </c>
      <c r="BG150" s="63">
        <f t="shared" si="11"/>
        <v>35</v>
      </c>
      <c r="BH150" s="63">
        <f t="shared" si="11"/>
        <v>104.56</v>
      </c>
      <c r="BI150" s="63">
        <f t="shared" si="11"/>
        <v>309.94</v>
      </c>
      <c r="BJ150" s="63">
        <f t="shared" si="11"/>
        <v>99.07</v>
      </c>
      <c r="BK150" s="63">
        <f t="shared" si="11"/>
        <v>5.41</v>
      </c>
    </row>
    <row r="151" spans="1:63" ht="15.75" customHeight="1" x14ac:dyDescent="0.25">
      <c r="A151" s="533" t="s">
        <v>24</v>
      </c>
      <c r="B151" s="533"/>
      <c r="C151" s="533"/>
      <c r="D151" s="54"/>
      <c r="E151" s="47"/>
      <c r="F151" s="44"/>
      <c r="G151" s="38"/>
      <c r="H151" s="38"/>
      <c r="I151" s="45"/>
      <c r="J151" s="200"/>
      <c r="K151" s="200"/>
      <c r="L151" s="200"/>
      <c r="M151" s="200"/>
      <c r="N151" s="200"/>
      <c r="O151" s="200"/>
      <c r="P151" s="200"/>
      <c r="Q151" s="44"/>
      <c r="R151" s="47"/>
      <c r="S151" s="50"/>
      <c r="T151" s="51"/>
      <c r="U151" s="51"/>
      <c r="V151" s="49"/>
      <c r="W151" s="511" t="s">
        <v>24</v>
      </c>
      <c r="X151" s="511"/>
      <c r="Y151" s="511"/>
      <c r="Z151" s="38"/>
      <c r="AA151" s="38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38"/>
      <c r="AP151" s="38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E151" s="200"/>
      <c r="BF151" s="200"/>
      <c r="BG151" s="200"/>
      <c r="BH151" s="200"/>
      <c r="BI151" s="200"/>
      <c r="BJ151" s="200"/>
      <c r="BK151" s="200"/>
    </row>
    <row r="152" spans="1:63" s="1" customFormat="1" x14ac:dyDescent="0.25">
      <c r="A152" s="579" t="s">
        <v>298</v>
      </c>
      <c r="B152" s="579"/>
      <c r="C152" s="579"/>
      <c r="D152" s="7" t="s">
        <v>114</v>
      </c>
      <c r="E152" s="10">
        <v>100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 t="s">
        <v>299</v>
      </c>
      <c r="R152" s="10">
        <v>120</v>
      </c>
      <c r="S152" s="7"/>
      <c r="T152" s="7"/>
      <c r="U152" s="7"/>
      <c r="V152" s="7"/>
      <c r="W152" s="579" t="s">
        <v>177</v>
      </c>
      <c r="X152" s="579"/>
      <c r="Y152" s="579"/>
      <c r="Z152" s="7"/>
      <c r="AA152" s="10" t="s">
        <v>114</v>
      </c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10" t="s">
        <v>114</v>
      </c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29"/>
      <c r="BE152" s="7"/>
      <c r="BF152" s="7"/>
      <c r="BG152" s="7"/>
      <c r="BH152" s="7"/>
      <c r="BI152" s="7"/>
      <c r="BJ152" s="7"/>
      <c r="BK152" s="7"/>
    </row>
    <row r="153" spans="1:63" s="1" customFormat="1" x14ac:dyDescent="0.25">
      <c r="A153" s="579" t="s">
        <v>35</v>
      </c>
      <c r="B153" s="579"/>
      <c r="C153" s="579"/>
      <c r="D153" s="7">
        <v>55.1</v>
      </c>
      <c r="E153" s="7">
        <v>54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>
        <v>67</v>
      </c>
      <c r="R153" s="7">
        <v>64</v>
      </c>
      <c r="S153" s="7"/>
      <c r="T153" s="7"/>
      <c r="U153" s="7"/>
      <c r="V153" s="7"/>
      <c r="W153" s="559" t="s">
        <v>35</v>
      </c>
      <c r="X153" s="559"/>
      <c r="Y153" s="559"/>
      <c r="Z153" s="7">
        <v>56</v>
      </c>
      <c r="AA153" s="7">
        <v>54</v>
      </c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>
        <v>56</v>
      </c>
      <c r="AP153" s="7">
        <v>54</v>
      </c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29"/>
      <c r="BE153" s="7"/>
      <c r="BF153" s="7"/>
      <c r="BG153" s="7"/>
      <c r="BH153" s="7"/>
      <c r="BI153" s="7"/>
      <c r="BJ153" s="7"/>
      <c r="BK153" s="7"/>
    </row>
    <row r="154" spans="1:63" s="1" customFormat="1" x14ac:dyDescent="0.25">
      <c r="A154" s="579" t="s">
        <v>33</v>
      </c>
      <c r="B154" s="579"/>
      <c r="C154" s="579"/>
      <c r="D154" s="7">
        <v>6</v>
      </c>
      <c r="E154" s="7">
        <v>6</v>
      </c>
      <c r="F154" s="7"/>
      <c r="G154" s="7"/>
      <c r="H154" s="10"/>
      <c r="I154" s="10"/>
      <c r="J154" s="10"/>
      <c r="K154" s="10"/>
      <c r="L154" s="10"/>
      <c r="M154" s="10"/>
      <c r="N154" s="10"/>
      <c r="O154" s="10"/>
      <c r="P154" s="10"/>
      <c r="Q154" s="7">
        <v>7</v>
      </c>
      <c r="R154" s="7">
        <v>7</v>
      </c>
      <c r="S154" s="7"/>
      <c r="T154" s="7"/>
      <c r="U154" s="10"/>
      <c r="V154" s="10"/>
      <c r="W154" s="559" t="s">
        <v>33</v>
      </c>
      <c r="X154" s="559"/>
      <c r="Y154" s="559"/>
      <c r="Z154" s="7">
        <v>6</v>
      </c>
      <c r="AA154" s="7">
        <v>6</v>
      </c>
      <c r="AB154" s="7"/>
      <c r="AC154" s="10"/>
      <c r="AD154" s="10"/>
      <c r="AE154" s="7"/>
      <c r="AF154" s="7"/>
      <c r="AG154" s="10"/>
      <c r="AH154" s="10"/>
      <c r="AI154" s="7"/>
      <c r="AJ154" s="7"/>
      <c r="AK154" s="10"/>
      <c r="AL154" s="10"/>
      <c r="AM154" s="10"/>
      <c r="AN154" s="10"/>
      <c r="AO154" s="7">
        <v>6</v>
      </c>
      <c r="AP154" s="7">
        <v>6</v>
      </c>
      <c r="AQ154" s="7"/>
      <c r="AR154" s="10"/>
      <c r="AS154" s="10"/>
      <c r="AT154" s="7"/>
      <c r="AU154" s="7"/>
      <c r="AV154" s="10"/>
      <c r="AW154" s="10"/>
      <c r="AX154" s="7"/>
      <c r="AY154" s="7"/>
      <c r="AZ154" s="10"/>
      <c r="BA154" s="10"/>
      <c r="BB154" s="10"/>
      <c r="BC154" s="10"/>
      <c r="BD154" s="29"/>
      <c r="BE154" s="10"/>
      <c r="BF154" s="10"/>
      <c r="BG154" s="10"/>
      <c r="BH154" s="10"/>
      <c r="BI154" s="10"/>
      <c r="BJ154" s="10"/>
      <c r="BK154" s="10"/>
    </row>
    <row r="155" spans="1:63" s="1" customFormat="1" x14ac:dyDescent="0.25">
      <c r="A155" s="579" t="s">
        <v>6</v>
      </c>
      <c r="B155" s="579"/>
      <c r="C155" s="579"/>
      <c r="D155" s="7">
        <v>14</v>
      </c>
      <c r="E155" s="7">
        <v>14</v>
      </c>
      <c r="F155" s="7"/>
      <c r="G155" s="7"/>
      <c r="H155" s="10"/>
      <c r="I155" s="10"/>
      <c r="J155" s="10"/>
      <c r="K155" s="10"/>
      <c r="L155" s="10"/>
      <c r="M155" s="10"/>
      <c r="N155" s="10"/>
      <c r="O155" s="10"/>
      <c r="P155" s="10"/>
      <c r="Q155" s="7">
        <v>16.8</v>
      </c>
      <c r="R155" s="7">
        <v>16.8</v>
      </c>
      <c r="S155" s="7"/>
      <c r="T155" s="7"/>
      <c r="U155" s="10"/>
      <c r="V155" s="10"/>
      <c r="W155" s="559" t="s">
        <v>6</v>
      </c>
      <c r="X155" s="559"/>
      <c r="Y155" s="559"/>
      <c r="Z155" s="7">
        <v>14</v>
      </c>
      <c r="AA155" s="7">
        <v>14</v>
      </c>
      <c r="AB155" s="7"/>
      <c r="AC155" s="10"/>
      <c r="AD155" s="10"/>
      <c r="AE155" s="7"/>
      <c r="AF155" s="7"/>
      <c r="AG155" s="10"/>
      <c r="AH155" s="10"/>
      <c r="AI155" s="7"/>
      <c r="AJ155" s="7"/>
      <c r="AK155" s="10"/>
      <c r="AL155" s="10"/>
      <c r="AM155" s="10"/>
      <c r="AN155" s="10"/>
      <c r="AO155" s="7">
        <v>14</v>
      </c>
      <c r="AP155" s="7">
        <v>14</v>
      </c>
      <c r="AQ155" s="7"/>
      <c r="AR155" s="10"/>
      <c r="AS155" s="10"/>
      <c r="AT155" s="7"/>
      <c r="AU155" s="7"/>
      <c r="AV155" s="10"/>
      <c r="AW155" s="10"/>
      <c r="AX155" s="7"/>
      <c r="AY155" s="7"/>
      <c r="AZ155" s="10"/>
      <c r="BA155" s="10"/>
      <c r="BB155" s="10"/>
      <c r="BC155" s="10"/>
      <c r="BD155" s="29"/>
      <c r="BE155" s="10"/>
      <c r="BF155" s="10"/>
      <c r="BG155" s="10"/>
      <c r="BH155" s="10"/>
      <c r="BI155" s="10"/>
      <c r="BJ155" s="10"/>
      <c r="BK155" s="10"/>
    </row>
    <row r="156" spans="1:63" s="1" customFormat="1" x14ac:dyDescent="0.25">
      <c r="A156" s="579" t="s">
        <v>34</v>
      </c>
      <c r="B156" s="579"/>
      <c r="C156" s="579"/>
      <c r="D156" s="7" t="s">
        <v>145</v>
      </c>
      <c r="E156" s="7">
        <v>4</v>
      </c>
      <c r="F156" s="7"/>
      <c r="G156" s="7"/>
      <c r="H156" s="19"/>
      <c r="I156" s="19"/>
      <c r="J156" s="19"/>
      <c r="K156" s="19"/>
      <c r="L156" s="19"/>
      <c r="M156" s="19"/>
      <c r="N156" s="19"/>
      <c r="O156" s="19"/>
      <c r="P156" s="19"/>
      <c r="Q156" s="7" t="s">
        <v>300</v>
      </c>
      <c r="R156" s="7">
        <v>4.8</v>
      </c>
      <c r="S156" s="7"/>
      <c r="T156" s="7"/>
      <c r="U156" s="19"/>
      <c r="V156" s="19"/>
      <c r="W156" s="559" t="s">
        <v>34</v>
      </c>
      <c r="X156" s="559"/>
      <c r="Y156" s="559"/>
      <c r="Z156" s="7" t="s">
        <v>241</v>
      </c>
      <c r="AA156" s="7">
        <v>4</v>
      </c>
      <c r="AB156" s="7"/>
      <c r="AC156" s="19"/>
      <c r="AD156" s="19"/>
      <c r="AE156" s="7"/>
      <c r="AF156" s="7"/>
      <c r="AG156" s="19"/>
      <c r="AH156" s="19"/>
      <c r="AI156" s="7"/>
      <c r="AJ156" s="7"/>
      <c r="AK156" s="19"/>
      <c r="AL156" s="19"/>
      <c r="AM156" s="19"/>
      <c r="AN156" s="19"/>
      <c r="AO156" s="7" t="s">
        <v>241</v>
      </c>
      <c r="AP156" s="7">
        <v>4</v>
      </c>
      <c r="AQ156" s="7"/>
      <c r="AR156" s="19"/>
      <c r="AS156" s="19"/>
      <c r="AT156" s="7"/>
      <c r="AU156" s="7"/>
      <c r="AV156" s="19"/>
      <c r="AW156" s="19"/>
      <c r="AX156" s="7"/>
      <c r="AY156" s="7"/>
      <c r="AZ156" s="19"/>
      <c r="BA156" s="19"/>
      <c r="BB156" s="19"/>
      <c r="BC156" s="19"/>
      <c r="BD156" s="29"/>
      <c r="BE156" s="19"/>
      <c r="BF156" s="19"/>
      <c r="BG156" s="19"/>
      <c r="BH156" s="19"/>
      <c r="BI156" s="19"/>
      <c r="BJ156" s="19"/>
      <c r="BK156" s="19"/>
    </row>
    <row r="157" spans="1:63" s="1" customFormat="1" x14ac:dyDescent="0.25">
      <c r="A157" s="579" t="s">
        <v>48</v>
      </c>
      <c r="B157" s="579"/>
      <c r="C157" s="579"/>
      <c r="D157" s="7">
        <v>24</v>
      </c>
      <c r="E157" s="7">
        <v>18</v>
      </c>
      <c r="F157" s="7"/>
      <c r="G157" s="7"/>
      <c r="H157" s="10"/>
      <c r="I157" s="10"/>
      <c r="J157" s="10"/>
      <c r="K157" s="10"/>
      <c r="L157" s="10"/>
      <c r="M157" s="10"/>
      <c r="N157" s="10"/>
      <c r="O157" s="10"/>
      <c r="P157" s="10"/>
      <c r="Q157" s="7">
        <v>29</v>
      </c>
      <c r="R157" s="7">
        <v>21.6</v>
      </c>
      <c r="S157" s="7"/>
      <c r="T157" s="7"/>
      <c r="U157" s="10"/>
      <c r="V157" s="10"/>
      <c r="W157" s="559" t="s">
        <v>48</v>
      </c>
      <c r="X157" s="559"/>
      <c r="Y157" s="559"/>
      <c r="Z157" s="7">
        <v>24</v>
      </c>
      <c r="AA157" s="7">
        <v>18</v>
      </c>
      <c r="AB157" s="7"/>
      <c r="AC157" s="10"/>
      <c r="AD157" s="10"/>
      <c r="AE157" s="7"/>
      <c r="AF157" s="7"/>
      <c r="AG157" s="10"/>
      <c r="AH157" s="10"/>
      <c r="AI157" s="7"/>
      <c r="AJ157" s="7"/>
      <c r="AK157" s="10"/>
      <c r="AL157" s="10"/>
      <c r="AM157" s="10"/>
      <c r="AN157" s="10"/>
      <c r="AO157" s="7">
        <v>24</v>
      </c>
      <c r="AP157" s="7">
        <v>18</v>
      </c>
      <c r="AQ157" s="7"/>
      <c r="AR157" s="10"/>
      <c r="AS157" s="10"/>
      <c r="AT157" s="7"/>
      <c r="AU157" s="7"/>
      <c r="AV157" s="10"/>
      <c r="AW157" s="10"/>
      <c r="AX157" s="7"/>
      <c r="AY157" s="7"/>
      <c r="AZ157" s="10"/>
      <c r="BA157" s="10"/>
      <c r="BB157" s="10"/>
      <c r="BC157" s="10"/>
      <c r="BD157" s="29"/>
      <c r="BE157" s="10"/>
      <c r="BF157" s="10"/>
      <c r="BG157" s="10"/>
      <c r="BH157" s="10"/>
      <c r="BI157" s="10"/>
      <c r="BJ157" s="10"/>
      <c r="BK157" s="10"/>
    </row>
    <row r="158" spans="1:63" s="1" customFormat="1" x14ac:dyDescent="0.25">
      <c r="A158" s="579" t="s">
        <v>25</v>
      </c>
      <c r="B158" s="579"/>
      <c r="C158" s="579"/>
      <c r="D158" s="7">
        <v>18</v>
      </c>
      <c r="E158" s="7">
        <v>18</v>
      </c>
      <c r="F158" s="7"/>
      <c r="G158" s="7"/>
      <c r="H158" s="10"/>
      <c r="I158" s="10"/>
      <c r="J158" s="10"/>
      <c r="K158" s="10"/>
      <c r="L158" s="10"/>
      <c r="M158" s="10"/>
      <c r="N158" s="10"/>
      <c r="O158" s="10"/>
      <c r="P158" s="10"/>
      <c r="Q158" s="7">
        <v>21</v>
      </c>
      <c r="R158" s="7">
        <v>21</v>
      </c>
      <c r="S158" s="7"/>
      <c r="T158" s="7"/>
      <c r="U158" s="10"/>
      <c r="V158" s="10"/>
      <c r="W158" s="559" t="s">
        <v>19</v>
      </c>
      <c r="X158" s="559"/>
      <c r="Y158" s="559"/>
      <c r="Z158" s="7">
        <v>4</v>
      </c>
      <c r="AA158" s="7">
        <v>4</v>
      </c>
      <c r="AB158" s="7"/>
      <c r="AC158" s="10"/>
      <c r="AD158" s="10"/>
      <c r="AE158" s="7"/>
      <c r="AF158" s="7"/>
      <c r="AG158" s="10"/>
      <c r="AH158" s="10"/>
      <c r="AI158" s="7"/>
      <c r="AJ158" s="7"/>
      <c r="AK158" s="10"/>
      <c r="AL158" s="10"/>
      <c r="AM158" s="10"/>
      <c r="AN158" s="10"/>
      <c r="AO158" s="7">
        <v>4</v>
      </c>
      <c r="AP158" s="7">
        <v>4</v>
      </c>
      <c r="AQ158" s="7"/>
      <c r="AR158" s="10"/>
      <c r="AS158" s="10"/>
      <c r="AT158" s="7"/>
      <c r="AU158" s="7"/>
      <c r="AV158" s="10"/>
      <c r="AW158" s="10"/>
      <c r="AX158" s="7"/>
      <c r="AY158" s="7"/>
      <c r="AZ158" s="10"/>
      <c r="BA158" s="10"/>
      <c r="BB158" s="10"/>
      <c r="BC158" s="10"/>
      <c r="BD158" s="29"/>
      <c r="BE158" s="10"/>
      <c r="BF158" s="10"/>
      <c r="BG158" s="10"/>
      <c r="BH158" s="10"/>
      <c r="BI158" s="10"/>
      <c r="BJ158" s="10"/>
      <c r="BK158" s="10"/>
    </row>
    <row r="159" spans="1:63" s="1" customFormat="1" x14ac:dyDescent="0.25">
      <c r="A159" s="579" t="s">
        <v>31</v>
      </c>
      <c r="B159" s="579"/>
      <c r="C159" s="579"/>
      <c r="D159" s="7">
        <v>4</v>
      </c>
      <c r="E159" s="7">
        <v>4</v>
      </c>
      <c r="F159" s="7"/>
      <c r="G159" s="7"/>
      <c r="H159" s="10"/>
      <c r="I159" s="10"/>
      <c r="J159" s="10"/>
      <c r="K159" s="10"/>
      <c r="L159" s="10"/>
      <c r="M159" s="10"/>
      <c r="N159" s="10"/>
      <c r="O159" s="10"/>
      <c r="P159" s="10"/>
      <c r="Q159" s="7">
        <v>4.8</v>
      </c>
      <c r="R159" s="7">
        <v>4.8</v>
      </c>
      <c r="S159" s="7"/>
      <c r="T159" s="7"/>
      <c r="U159" s="10"/>
      <c r="V159" s="10"/>
      <c r="W159" s="559" t="s">
        <v>51</v>
      </c>
      <c r="X159" s="559"/>
      <c r="Y159" s="559"/>
      <c r="Z159" s="7">
        <v>4</v>
      </c>
      <c r="AA159" s="7">
        <v>4</v>
      </c>
      <c r="AB159" s="7"/>
      <c r="AC159" s="10"/>
      <c r="AD159" s="10"/>
      <c r="AE159" s="7"/>
      <c r="AF159" s="7"/>
      <c r="AG159" s="10"/>
      <c r="AH159" s="10"/>
      <c r="AI159" s="7"/>
      <c r="AJ159" s="7"/>
      <c r="AK159" s="10"/>
      <c r="AL159" s="10"/>
      <c r="AM159" s="10"/>
      <c r="AN159" s="10"/>
      <c r="AO159" s="7">
        <v>4</v>
      </c>
      <c r="AP159" s="7">
        <v>4</v>
      </c>
      <c r="AQ159" s="7"/>
      <c r="AR159" s="10"/>
      <c r="AS159" s="10"/>
      <c r="AT159" s="7"/>
      <c r="AU159" s="7"/>
      <c r="AV159" s="10"/>
      <c r="AW159" s="10"/>
      <c r="AX159" s="7"/>
      <c r="AY159" s="7"/>
      <c r="AZ159" s="10"/>
      <c r="BA159" s="10"/>
      <c r="BB159" s="10"/>
      <c r="BC159" s="10"/>
      <c r="BD159" s="29"/>
      <c r="BE159" s="10"/>
      <c r="BF159" s="10"/>
      <c r="BG159" s="10"/>
      <c r="BH159" s="10"/>
      <c r="BI159" s="10"/>
      <c r="BJ159" s="10"/>
      <c r="BK159" s="10"/>
    </row>
    <row r="160" spans="1:63" s="1" customFormat="1" x14ac:dyDescent="0.25">
      <c r="A160" s="579" t="s">
        <v>51</v>
      </c>
      <c r="B160" s="579"/>
      <c r="C160" s="579"/>
      <c r="D160" s="7">
        <v>4</v>
      </c>
      <c r="E160" s="7">
        <v>4</v>
      </c>
      <c r="F160" s="7"/>
      <c r="G160" s="7"/>
      <c r="H160" s="10"/>
      <c r="I160" s="10"/>
      <c r="J160" s="10"/>
      <c r="K160" s="10"/>
      <c r="L160" s="10"/>
      <c r="M160" s="10"/>
      <c r="N160" s="10"/>
      <c r="O160" s="10"/>
      <c r="P160" s="10"/>
      <c r="Q160" s="7">
        <v>4.8</v>
      </c>
      <c r="R160" s="7">
        <v>4.8</v>
      </c>
      <c r="S160" s="7"/>
      <c r="T160" s="7"/>
      <c r="U160" s="10"/>
      <c r="V160" s="10"/>
      <c r="W160" s="559" t="s">
        <v>51</v>
      </c>
      <c r="X160" s="559"/>
      <c r="Y160" s="559"/>
      <c r="Z160" s="7">
        <v>4</v>
      </c>
      <c r="AA160" s="7">
        <v>4</v>
      </c>
      <c r="AB160" s="7"/>
      <c r="AC160" s="10"/>
      <c r="AD160" s="10"/>
      <c r="AE160" s="7"/>
      <c r="AF160" s="7"/>
      <c r="AG160" s="10"/>
      <c r="AH160" s="10"/>
      <c r="AI160" s="7"/>
      <c r="AJ160" s="7"/>
      <c r="AK160" s="10"/>
      <c r="AL160" s="10"/>
      <c r="AM160" s="10"/>
      <c r="AN160" s="10"/>
      <c r="AO160" s="7">
        <v>4</v>
      </c>
      <c r="AP160" s="7">
        <v>4</v>
      </c>
      <c r="AQ160" s="7"/>
      <c r="AR160" s="10"/>
      <c r="AS160" s="10"/>
      <c r="AT160" s="7"/>
      <c r="AU160" s="7"/>
      <c r="AV160" s="10"/>
      <c r="AW160" s="10"/>
      <c r="AX160" s="7"/>
      <c r="AY160" s="7"/>
      <c r="AZ160" s="10"/>
      <c r="BA160" s="10"/>
      <c r="BB160" s="10"/>
      <c r="BC160" s="10"/>
      <c r="BD160" s="29"/>
      <c r="BE160" s="10"/>
      <c r="BF160" s="10"/>
      <c r="BG160" s="10"/>
      <c r="BH160" s="10"/>
      <c r="BI160" s="10"/>
      <c r="BJ160" s="10"/>
      <c r="BK160" s="10"/>
    </row>
    <row r="161" spans="1:63" s="1" customFormat="1" x14ac:dyDescent="0.25">
      <c r="A161" s="579" t="s">
        <v>19</v>
      </c>
      <c r="B161" s="579"/>
      <c r="C161" s="579"/>
      <c r="D161" s="7">
        <v>4</v>
      </c>
      <c r="E161" s="7">
        <v>4</v>
      </c>
      <c r="F161" s="7"/>
      <c r="G161" s="7"/>
      <c r="H161" s="10"/>
      <c r="I161" s="10"/>
      <c r="J161" s="10"/>
      <c r="K161" s="10"/>
      <c r="L161" s="10"/>
      <c r="M161" s="10"/>
      <c r="N161" s="10"/>
      <c r="O161" s="10"/>
      <c r="P161" s="10"/>
      <c r="Q161" s="7">
        <v>4.8</v>
      </c>
      <c r="R161" s="7">
        <v>4.8</v>
      </c>
      <c r="S161" s="7"/>
      <c r="T161" s="7"/>
      <c r="U161" s="10"/>
      <c r="V161" s="10"/>
      <c r="W161" s="559" t="s">
        <v>19</v>
      </c>
      <c r="X161" s="559"/>
      <c r="Y161" s="559"/>
      <c r="Z161" s="7">
        <v>4</v>
      </c>
      <c r="AA161" s="7">
        <v>4</v>
      </c>
      <c r="AB161" s="7"/>
      <c r="AC161" s="10"/>
      <c r="AD161" s="10"/>
      <c r="AE161" s="7"/>
      <c r="AF161" s="7"/>
      <c r="AG161" s="10"/>
      <c r="AH161" s="10"/>
      <c r="AI161" s="7"/>
      <c r="AJ161" s="7"/>
      <c r="AK161" s="10"/>
      <c r="AL161" s="10"/>
      <c r="AM161" s="10"/>
      <c r="AN161" s="10"/>
      <c r="AO161" s="7">
        <v>4</v>
      </c>
      <c r="AP161" s="7">
        <v>4</v>
      </c>
      <c r="AQ161" s="7"/>
      <c r="AR161" s="10"/>
      <c r="AS161" s="10"/>
      <c r="AT161" s="7"/>
      <c r="AU161" s="7"/>
      <c r="AV161" s="10"/>
      <c r="AW161" s="10"/>
      <c r="AX161" s="7"/>
      <c r="AY161" s="7"/>
      <c r="AZ161" s="10"/>
      <c r="BA161" s="10"/>
      <c r="BB161" s="10"/>
      <c r="BC161" s="10"/>
      <c r="BD161" s="29"/>
      <c r="BE161" s="10"/>
      <c r="BF161" s="10"/>
      <c r="BG161" s="10"/>
      <c r="BH161" s="10"/>
      <c r="BI161" s="10"/>
      <c r="BJ161" s="10"/>
      <c r="BK161" s="10"/>
    </row>
    <row r="162" spans="1:63" s="1" customFormat="1" ht="14.25" customHeight="1" x14ac:dyDescent="0.3">
      <c r="A162" s="576"/>
      <c r="B162" s="577"/>
      <c r="C162" s="578"/>
      <c r="D162" s="7"/>
      <c r="E162" s="10"/>
      <c r="F162" s="10">
        <v>5.83</v>
      </c>
      <c r="G162" s="10">
        <v>5.14</v>
      </c>
      <c r="H162" s="10">
        <v>11.89</v>
      </c>
      <c r="I162" s="10">
        <v>197</v>
      </c>
      <c r="J162" s="10">
        <v>0.03</v>
      </c>
      <c r="K162" s="10">
        <v>0.35</v>
      </c>
      <c r="L162" s="10">
        <v>22</v>
      </c>
      <c r="M162" s="10">
        <v>56.8</v>
      </c>
      <c r="N162" s="10">
        <v>70.599999999999994</v>
      </c>
      <c r="O162" s="10">
        <v>11.4</v>
      </c>
      <c r="P162" s="10">
        <v>0.35</v>
      </c>
      <c r="Q162" s="7"/>
      <c r="R162" s="10"/>
      <c r="S162" s="10">
        <v>11.6</v>
      </c>
      <c r="T162" s="10">
        <v>10.29</v>
      </c>
      <c r="U162" s="10">
        <v>23.78</v>
      </c>
      <c r="V162" s="10">
        <v>234</v>
      </c>
      <c r="W162" s="559"/>
      <c r="X162" s="559"/>
      <c r="Y162" s="559"/>
      <c r="Z162" s="7"/>
      <c r="AA162" s="7"/>
      <c r="AB162" s="10">
        <v>30.7</v>
      </c>
      <c r="AC162" s="10">
        <v>71.3</v>
      </c>
      <c r="AD162" s="10">
        <v>56.8</v>
      </c>
      <c r="AE162" s="10">
        <v>11.4</v>
      </c>
      <c r="AF162" s="10">
        <v>77.599999999999994</v>
      </c>
      <c r="AG162" s="10">
        <v>0.35</v>
      </c>
      <c r="AH162" s="10">
        <v>22</v>
      </c>
      <c r="AI162" s="10">
        <v>982</v>
      </c>
      <c r="AJ162" s="10">
        <v>1.07</v>
      </c>
      <c r="AK162" s="10">
        <v>0.03</v>
      </c>
      <c r="AL162" s="10">
        <v>0.1</v>
      </c>
      <c r="AM162" s="10">
        <v>0.28000000000000003</v>
      </c>
      <c r="AN162" s="10">
        <v>0.35</v>
      </c>
      <c r="AO162" s="7"/>
      <c r="AP162" s="7"/>
      <c r="AQ162" s="10">
        <v>61.5</v>
      </c>
      <c r="AR162" s="10">
        <v>142.6</v>
      </c>
      <c r="AS162" s="10">
        <v>113.6</v>
      </c>
      <c r="AT162" s="10">
        <v>22.7</v>
      </c>
      <c r="AU162" s="10">
        <v>155.19999999999999</v>
      </c>
      <c r="AV162" s="10">
        <v>0.69</v>
      </c>
      <c r="AW162" s="10">
        <v>44</v>
      </c>
      <c r="AX162" s="10">
        <v>1965</v>
      </c>
      <c r="AY162" s="10">
        <v>2.15</v>
      </c>
      <c r="AZ162" s="10">
        <v>0.06</v>
      </c>
      <c r="BA162" s="10">
        <v>0.2</v>
      </c>
      <c r="BB162" s="10">
        <v>0.56000000000000005</v>
      </c>
      <c r="BC162" s="10">
        <v>0.71</v>
      </c>
      <c r="BD162" s="29"/>
      <c r="BE162" s="10">
        <v>0.06</v>
      </c>
      <c r="BF162" s="10">
        <v>0.71</v>
      </c>
      <c r="BG162" s="10">
        <v>44</v>
      </c>
      <c r="BH162" s="10">
        <v>113.6</v>
      </c>
      <c r="BI162" s="10">
        <v>155.19999999999999</v>
      </c>
      <c r="BJ162" s="10">
        <v>22.7</v>
      </c>
      <c r="BK162" s="10">
        <v>0.7</v>
      </c>
    </row>
    <row r="163" spans="1:63" s="1" customFormat="1" x14ac:dyDescent="0.25">
      <c r="A163" s="521" t="s">
        <v>92</v>
      </c>
      <c r="B163" s="522"/>
      <c r="C163" s="523"/>
      <c r="D163" s="17">
        <v>20</v>
      </c>
      <c r="E163" s="6">
        <v>20</v>
      </c>
      <c r="F163" s="9">
        <v>0.56000000000000005</v>
      </c>
      <c r="G163" s="10">
        <v>3</v>
      </c>
      <c r="H163" s="10">
        <v>0.64</v>
      </c>
      <c r="I163" s="6">
        <v>41.2</v>
      </c>
      <c r="J163" s="17"/>
      <c r="K163" s="6"/>
      <c r="L163" s="9"/>
      <c r="M163" s="10"/>
      <c r="N163" s="10"/>
      <c r="O163" s="18"/>
      <c r="P163" s="303"/>
      <c r="Q163" s="17">
        <v>20</v>
      </c>
      <c r="R163" s="6">
        <v>20</v>
      </c>
      <c r="S163" s="9">
        <v>0.56000000000000005</v>
      </c>
      <c r="T163" s="10">
        <v>3</v>
      </c>
      <c r="U163" s="10">
        <v>0.64</v>
      </c>
      <c r="V163" s="6">
        <v>41.2</v>
      </c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7">
        <v>20</v>
      </c>
      <c r="AI163" s="10">
        <v>20</v>
      </c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</row>
    <row r="164" spans="1:63" ht="15.75" customHeight="1" x14ac:dyDescent="0.25">
      <c r="A164" s="554" t="s">
        <v>153</v>
      </c>
      <c r="B164" s="554"/>
      <c r="C164" s="554"/>
      <c r="D164" s="54" t="s">
        <v>155</v>
      </c>
      <c r="E164" s="49">
        <v>150</v>
      </c>
      <c r="F164" s="44"/>
      <c r="G164" s="38"/>
      <c r="H164" s="38"/>
      <c r="I164" s="45"/>
      <c r="J164" s="200"/>
      <c r="K164" s="200"/>
      <c r="L164" s="200"/>
      <c r="M164" s="200"/>
      <c r="N164" s="200"/>
      <c r="O164" s="200"/>
      <c r="P164" s="200"/>
      <c r="Q164" s="44" t="s">
        <v>154</v>
      </c>
      <c r="R164" s="49">
        <v>180</v>
      </c>
      <c r="S164" s="88"/>
      <c r="T164" s="89"/>
      <c r="U164" s="89"/>
      <c r="V164" s="87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E164" s="200"/>
      <c r="BF164" s="200"/>
      <c r="BG164" s="200"/>
      <c r="BH164" s="200"/>
      <c r="BI164" s="200"/>
      <c r="BJ164" s="200"/>
      <c r="BK164" s="200"/>
    </row>
    <row r="165" spans="1:63" ht="15.75" customHeight="1" x14ac:dyDescent="0.25">
      <c r="A165" s="560" t="s">
        <v>9</v>
      </c>
      <c r="B165" s="560"/>
      <c r="C165" s="560"/>
      <c r="D165" s="54">
        <v>0.2</v>
      </c>
      <c r="E165" s="47">
        <v>0.2</v>
      </c>
      <c r="F165" s="44"/>
      <c r="G165" s="38"/>
      <c r="H165" s="38"/>
      <c r="I165" s="45"/>
      <c r="J165" s="200"/>
      <c r="K165" s="200"/>
      <c r="L165" s="200"/>
      <c r="M165" s="200"/>
      <c r="N165" s="200"/>
      <c r="O165" s="200"/>
      <c r="P165" s="200"/>
      <c r="Q165" s="44">
        <v>0.3</v>
      </c>
      <c r="R165" s="47">
        <v>0.3</v>
      </c>
      <c r="S165" s="88"/>
      <c r="T165" s="89"/>
      <c r="U165" s="89"/>
      <c r="V165" s="87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E165" s="200"/>
      <c r="BF165" s="200"/>
      <c r="BG165" s="200"/>
      <c r="BH165" s="200"/>
      <c r="BI165" s="200"/>
      <c r="BJ165" s="200"/>
      <c r="BK165" s="200"/>
    </row>
    <row r="166" spans="1:63" ht="15.75" customHeight="1" x14ac:dyDescent="0.25">
      <c r="A166" s="560" t="s">
        <v>6</v>
      </c>
      <c r="B166" s="560"/>
      <c r="C166" s="560"/>
      <c r="D166" s="54">
        <v>7</v>
      </c>
      <c r="E166" s="47">
        <v>7</v>
      </c>
      <c r="F166" s="50"/>
      <c r="G166" s="51"/>
      <c r="H166" s="51"/>
      <c r="I166" s="52"/>
      <c r="J166" s="201"/>
      <c r="K166" s="201"/>
      <c r="L166" s="201"/>
      <c r="M166" s="201"/>
      <c r="N166" s="201"/>
      <c r="O166" s="201"/>
      <c r="P166" s="201"/>
      <c r="Q166" s="44">
        <v>10</v>
      </c>
      <c r="R166" s="47">
        <v>10</v>
      </c>
      <c r="S166" s="50"/>
      <c r="T166" s="51"/>
      <c r="U166" s="51"/>
      <c r="V166" s="4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E166" s="201"/>
      <c r="BF166" s="201"/>
      <c r="BG166" s="201"/>
      <c r="BH166" s="201"/>
      <c r="BI166" s="201"/>
      <c r="BJ166" s="201"/>
      <c r="BK166" s="201"/>
    </row>
    <row r="167" spans="1:63" ht="15.75" customHeight="1" x14ac:dyDescent="0.25">
      <c r="A167" s="560" t="s">
        <v>61</v>
      </c>
      <c r="B167" s="560"/>
      <c r="C167" s="560"/>
      <c r="D167" s="54">
        <v>130</v>
      </c>
      <c r="E167" s="47">
        <v>130</v>
      </c>
      <c r="F167" s="50"/>
      <c r="G167" s="51"/>
      <c r="H167" s="51"/>
      <c r="I167" s="52"/>
      <c r="J167" s="201"/>
      <c r="K167" s="201"/>
      <c r="L167" s="201"/>
      <c r="M167" s="201"/>
      <c r="N167" s="201"/>
      <c r="O167" s="201"/>
      <c r="P167" s="201"/>
      <c r="Q167" s="44">
        <v>150</v>
      </c>
      <c r="R167" s="47">
        <v>150</v>
      </c>
      <c r="S167" s="50"/>
      <c r="T167" s="51"/>
      <c r="U167" s="51"/>
      <c r="V167" s="4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E167" s="201"/>
      <c r="BF167" s="201"/>
      <c r="BG167" s="201"/>
      <c r="BH167" s="201"/>
      <c r="BI167" s="201"/>
      <c r="BJ167" s="201"/>
      <c r="BK167" s="201"/>
    </row>
    <row r="168" spans="1:63" ht="15.75" customHeight="1" x14ac:dyDescent="0.3">
      <c r="A168" s="560"/>
      <c r="B168" s="560"/>
      <c r="C168" s="560"/>
      <c r="D168" s="54"/>
      <c r="E168" s="47"/>
      <c r="F168" s="50">
        <v>0.04</v>
      </c>
      <c r="G168" s="51">
        <v>0.01</v>
      </c>
      <c r="H168" s="51">
        <v>6.99</v>
      </c>
      <c r="I168" s="213">
        <v>28</v>
      </c>
      <c r="J168" s="178"/>
      <c r="K168" s="179"/>
      <c r="L168" s="179"/>
      <c r="M168" s="179">
        <v>8</v>
      </c>
      <c r="N168" s="179">
        <v>1.6</v>
      </c>
      <c r="O168" s="179">
        <v>0.9</v>
      </c>
      <c r="P168" s="180">
        <v>0.19</v>
      </c>
      <c r="Q168" s="54"/>
      <c r="R168" s="47"/>
      <c r="S168" s="50">
        <v>0.06</v>
      </c>
      <c r="T168" s="51">
        <v>0.02</v>
      </c>
      <c r="U168" s="51">
        <v>9.99</v>
      </c>
      <c r="V168" s="49">
        <v>40</v>
      </c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E168" s="178"/>
      <c r="BF168" s="179"/>
      <c r="BG168" s="179"/>
      <c r="BH168" s="179">
        <v>10</v>
      </c>
      <c r="BI168" s="179">
        <v>2.5</v>
      </c>
      <c r="BJ168" s="179">
        <v>1.3</v>
      </c>
      <c r="BK168" s="180">
        <v>0.28000000000000003</v>
      </c>
    </row>
    <row r="169" spans="1:63" s="77" customFormat="1" ht="15.75" customHeight="1" x14ac:dyDescent="0.25">
      <c r="A169" s="575" t="s">
        <v>148</v>
      </c>
      <c r="B169" s="575"/>
      <c r="C169" s="575"/>
      <c r="D169" s="61"/>
      <c r="E169" s="62">
        <f>SUM(E152+E163+E164)</f>
        <v>270</v>
      </c>
      <c r="F169" s="76">
        <f>SUM(F168:F168)</f>
        <v>0.04</v>
      </c>
      <c r="G169" s="76">
        <f>SUM(G162:G168)</f>
        <v>8.15</v>
      </c>
      <c r="H169" s="76">
        <f>SUM(H162:H168)</f>
        <v>19.520000000000003</v>
      </c>
      <c r="I169" s="76">
        <f t="shared" ref="I169:P169" si="12">SUM(I162:I168)</f>
        <v>266.2</v>
      </c>
      <c r="J169" s="76">
        <f t="shared" si="12"/>
        <v>0.03</v>
      </c>
      <c r="K169" s="76">
        <f t="shared" si="12"/>
        <v>0.35</v>
      </c>
      <c r="L169" s="76">
        <f t="shared" si="12"/>
        <v>22</v>
      </c>
      <c r="M169" s="76">
        <f t="shared" si="12"/>
        <v>64.8</v>
      </c>
      <c r="N169" s="76">
        <f t="shared" si="12"/>
        <v>72.199999999999989</v>
      </c>
      <c r="O169" s="76">
        <f t="shared" si="12"/>
        <v>12.3</v>
      </c>
      <c r="P169" s="76">
        <f t="shared" si="12"/>
        <v>0.54</v>
      </c>
      <c r="Q169" s="187"/>
      <c r="R169" s="62">
        <f>SUM(R152+R163+R164)</f>
        <v>320</v>
      </c>
      <c r="S169" s="76">
        <f>SUM(S162:S168)</f>
        <v>12.22</v>
      </c>
      <c r="T169" s="76">
        <f t="shared" ref="T169:BK169" si="13">SUM(T162:T168)</f>
        <v>13.309999999999999</v>
      </c>
      <c r="U169" s="76">
        <f t="shared" si="13"/>
        <v>34.410000000000004</v>
      </c>
      <c r="V169" s="76">
        <f t="shared" si="13"/>
        <v>315.2</v>
      </c>
      <c r="W169" s="76">
        <f t="shared" si="13"/>
        <v>0</v>
      </c>
      <c r="X169" s="76">
        <f t="shared" si="13"/>
        <v>0</v>
      </c>
      <c r="Y169" s="76">
        <f t="shared" si="13"/>
        <v>0</v>
      </c>
      <c r="Z169" s="76">
        <f t="shared" si="13"/>
        <v>0</v>
      </c>
      <c r="AA169" s="76">
        <f t="shared" si="13"/>
        <v>0</v>
      </c>
      <c r="AB169" s="76">
        <f t="shared" si="13"/>
        <v>30.7</v>
      </c>
      <c r="AC169" s="76">
        <f t="shared" si="13"/>
        <v>71.3</v>
      </c>
      <c r="AD169" s="76">
        <f t="shared" si="13"/>
        <v>56.8</v>
      </c>
      <c r="AE169" s="76">
        <f t="shared" si="13"/>
        <v>11.4</v>
      </c>
      <c r="AF169" s="76">
        <f t="shared" si="13"/>
        <v>77.599999999999994</v>
      </c>
      <c r="AG169" s="76">
        <f t="shared" si="13"/>
        <v>0.35</v>
      </c>
      <c r="AH169" s="76">
        <f t="shared" si="13"/>
        <v>42</v>
      </c>
      <c r="AI169" s="76">
        <f t="shared" si="13"/>
        <v>1002</v>
      </c>
      <c r="AJ169" s="76">
        <f t="shared" si="13"/>
        <v>1.07</v>
      </c>
      <c r="AK169" s="76">
        <f t="shared" si="13"/>
        <v>0.03</v>
      </c>
      <c r="AL169" s="76">
        <f t="shared" si="13"/>
        <v>0.1</v>
      </c>
      <c r="AM169" s="76">
        <f t="shared" si="13"/>
        <v>0.28000000000000003</v>
      </c>
      <c r="AN169" s="76">
        <f t="shared" si="13"/>
        <v>0.35</v>
      </c>
      <c r="AO169" s="76">
        <f t="shared" si="13"/>
        <v>0</v>
      </c>
      <c r="AP169" s="76">
        <f t="shared" si="13"/>
        <v>0</v>
      </c>
      <c r="AQ169" s="76">
        <f t="shared" si="13"/>
        <v>61.5</v>
      </c>
      <c r="AR169" s="76">
        <f t="shared" si="13"/>
        <v>142.6</v>
      </c>
      <c r="AS169" s="76">
        <f t="shared" si="13"/>
        <v>113.6</v>
      </c>
      <c r="AT169" s="76">
        <f t="shared" si="13"/>
        <v>22.7</v>
      </c>
      <c r="AU169" s="76">
        <f t="shared" si="13"/>
        <v>155.19999999999999</v>
      </c>
      <c r="AV169" s="76">
        <f t="shared" si="13"/>
        <v>0.69</v>
      </c>
      <c r="AW169" s="76">
        <f t="shared" si="13"/>
        <v>44</v>
      </c>
      <c r="AX169" s="76">
        <f t="shared" si="13"/>
        <v>1965</v>
      </c>
      <c r="AY169" s="76">
        <f t="shared" si="13"/>
        <v>2.15</v>
      </c>
      <c r="AZ169" s="76">
        <f t="shared" si="13"/>
        <v>0.06</v>
      </c>
      <c r="BA169" s="76">
        <f t="shared" si="13"/>
        <v>0.2</v>
      </c>
      <c r="BB169" s="76">
        <f t="shared" si="13"/>
        <v>0.56000000000000005</v>
      </c>
      <c r="BC169" s="76">
        <f t="shared" si="13"/>
        <v>0.71</v>
      </c>
      <c r="BD169" s="76">
        <f t="shared" si="13"/>
        <v>0</v>
      </c>
      <c r="BE169" s="76">
        <f t="shared" si="13"/>
        <v>0.06</v>
      </c>
      <c r="BF169" s="76">
        <f t="shared" si="13"/>
        <v>0.71</v>
      </c>
      <c r="BG169" s="76">
        <f t="shared" si="13"/>
        <v>44</v>
      </c>
      <c r="BH169" s="76">
        <f t="shared" si="13"/>
        <v>123.6</v>
      </c>
      <c r="BI169" s="76">
        <f t="shared" si="13"/>
        <v>157.69999999999999</v>
      </c>
      <c r="BJ169" s="76">
        <f t="shared" si="13"/>
        <v>24</v>
      </c>
      <c r="BK169" s="76">
        <f t="shared" si="13"/>
        <v>0.98</v>
      </c>
    </row>
    <row r="170" spans="1:63" s="81" customFormat="1" ht="15.75" customHeight="1" x14ac:dyDescent="0.25">
      <c r="A170" s="670" t="s">
        <v>149</v>
      </c>
      <c r="B170" s="670"/>
      <c r="C170" s="670"/>
      <c r="D170" s="79"/>
      <c r="E170" s="78">
        <f t="shared" ref="E170:P170" si="14">E119+E150+E169</f>
        <v>1270</v>
      </c>
      <c r="F170" s="106">
        <f t="shared" si="14"/>
        <v>25.509999999999998</v>
      </c>
      <c r="G170" s="107">
        <f t="shared" si="14"/>
        <v>35.839999999999996</v>
      </c>
      <c r="H170" s="107">
        <f t="shared" si="14"/>
        <v>149.29</v>
      </c>
      <c r="I170" s="181">
        <f t="shared" si="14"/>
        <v>1274.3</v>
      </c>
      <c r="J170" s="181">
        <f t="shared" si="14"/>
        <v>1.2829999999999999</v>
      </c>
      <c r="K170" s="181">
        <f t="shared" si="14"/>
        <v>35.04</v>
      </c>
      <c r="L170" s="181">
        <f t="shared" si="14"/>
        <v>137.94999999999999</v>
      </c>
      <c r="M170" s="181">
        <f t="shared" si="14"/>
        <v>431.23999999999995</v>
      </c>
      <c r="N170" s="181">
        <f t="shared" si="14"/>
        <v>579.92999999999995</v>
      </c>
      <c r="O170" s="181">
        <f t="shared" si="14"/>
        <v>130.58000000000001</v>
      </c>
      <c r="P170" s="181">
        <f t="shared" si="14"/>
        <v>35.529999999999994</v>
      </c>
      <c r="Q170" s="188"/>
      <c r="R170" s="78">
        <f>R119+R150+R169</f>
        <v>1605</v>
      </c>
      <c r="S170" s="106">
        <f>S119+S150+S169</f>
        <v>44.15</v>
      </c>
      <c r="T170" s="107">
        <f>T119+T150+T169</f>
        <v>47.28</v>
      </c>
      <c r="U170" s="107">
        <f>U119+U150+U169</f>
        <v>196.70000000000002</v>
      </c>
      <c r="V170" s="107">
        <f>V119+V150+V169</f>
        <v>1550.3500000000001</v>
      </c>
      <c r="W170" s="671" t="s">
        <v>149</v>
      </c>
      <c r="X170" s="671"/>
      <c r="Y170" s="671"/>
      <c r="Z170" s="80"/>
      <c r="AA170" s="80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80"/>
      <c r="AP170" s="80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E170" s="181">
        <f t="shared" ref="BE170:BK170" si="15">BE119+BE150+BE169</f>
        <v>0.63700000000000001</v>
      </c>
      <c r="BF170" s="181">
        <f t="shared" si="15"/>
        <v>38.020000000000003</v>
      </c>
      <c r="BG170" s="181">
        <f t="shared" si="15"/>
        <v>168.35</v>
      </c>
      <c r="BH170" s="181">
        <f t="shared" si="15"/>
        <v>509.05999999999995</v>
      </c>
      <c r="BI170" s="181">
        <f t="shared" si="15"/>
        <v>705.74</v>
      </c>
      <c r="BJ170" s="181">
        <f t="shared" si="15"/>
        <v>155.88999999999999</v>
      </c>
      <c r="BK170" s="181">
        <f t="shared" si="15"/>
        <v>36.689999999999991</v>
      </c>
    </row>
    <row r="171" spans="1:63" ht="15.75" customHeight="1" x14ac:dyDescent="0.25">
      <c r="A171" s="672" t="s">
        <v>30</v>
      </c>
      <c r="B171" s="672"/>
      <c r="C171" s="672"/>
      <c r="D171" s="54"/>
      <c r="E171" s="47"/>
      <c r="F171" s="44"/>
      <c r="G171" s="38"/>
      <c r="H171" s="38"/>
      <c r="I171" s="45"/>
      <c r="J171" s="200"/>
      <c r="K171" s="200"/>
      <c r="L171" s="200"/>
      <c r="M171" s="200"/>
      <c r="N171" s="200"/>
      <c r="O171" s="200"/>
      <c r="P171" s="200"/>
      <c r="Q171" s="44"/>
      <c r="R171" s="47"/>
      <c r="S171" s="50"/>
      <c r="T171" s="51"/>
      <c r="U171" s="51"/>
      <c r="V171" s="49"/>
      <c r="W171" s="632" t="s">
        <v>30</v>
      </c>
      <c r="X171" s="632"/>
      <c r="Y171" s="632"/>
      <c r="Z171" s="38"/>
      <c r="AA171" s="38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38"/>
      <c r="AP171" s="38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E171" s="200"/>
      <c r="BF171" s="200"/>
      <c r="BG171" s="200"/>
      <c r="BH171" s="200"/>
      <c r="BI171" s="200"/>
      <c r="BJ171" s="200"/>
      <c r="BK171" s="200"/>
    </row>
    <row r="172" spans="1:63" ht="15.75" customHeight="1" x14ac:dyDescent="0.25">
      <c r="A172" s="669" t="s">
        <v>151</v>
      </c>
      <c r="B172" s="669"/>
      <c r="C172" s="669"/>
      <c r="D172" s="54"/>
      <c r="E172" s="47"/>
      <c r="F172" s="44"/>
      <c r="G172" s="38"/>
      <c r="H172" s="38"/>
      <c r="I172" s="45"/>
      <c r="J172" s="200"/>
      <c r="K172" s="200"/>
      <c r="L172" s="200"/>
      <c r="M172" s="200"/>
      <c r="N172" s="200"/>
      <c r="O172" s="200"/>
      <c r="P172" s="200"/>
      <c r="Q172" s="44"/>
      <c r="R172" s="47"/>
      <c r="S172" s="44"/>
      <c r="T172" s="38"/>
      <c r="U172" s="38"/>
      <c r="V172" s="47"/>
      <c r="W172" s="511" t="s">
        <v>151</v>
      </c>
      <c r="X172" s="511"/>
      <c r="Y172" s="511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E172" s="200"/>
      <c r="BF172" s="200"/>
      <c r="BG172" s="200"/>
      <c r="BH172" s="200"/>
      <c r="BI172" s="200"/>
      <c r="BJ172" s="200"/>
      <c r="BK172" s="200"/>
    </row>
    <row r="173" spans="1:63" ht="15.75" customHeight="1" x14ac:dyDescent="0.25">
      <c r="A173" s="504" t="s">
        <v>81</v>
      </c>
      <c r="B173" s="510"/>
      <c r="C173" s="511"/>
      <c r="D173" s="54"/>
      <c r="E173" s="97"/>
      <c r="F173" s="44"/>
      <c r="G173" s="38"/>
      <c r="H173" s="38"/>
      <c r="I173" s="45"/>
      <c r="J173" s="200"/>
      <c r="K173" s="200"/>
      <c r="L173" s="200"/>
      <c r="M173" s="200"/>
      <c r="N173" s="200"/>
      <c r="O173" s="200"/>
      <c r="P173" s="200"/>
      <c r="Q173" s="44"/>
      <c r="R173" s="97"/>
      <c r="S173" s="44"/>
      <c r="T173" s="38"/>
      <c r="U173" s="38"/>
      <c r="V173" s="47"/>
      <c r="W173" s="504" t="s">
        <v>81</v>
      </c>
      <c r="X173" s="510"/>
      <c r="Y173" s="511"/>
      <c r="Z173" s="38"/>
      <c r="AA173" s="71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71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E173" s="200"/>
      <c r="BF173" s="200"/>
      <c r="BG173" s="200"/>
      <c r="BH173" s="200"/>
      <c r="BI173" s="200"/>
      <c r="BJ173" s="200"/>
      <c r="BK173" s="200"/>
    </row>
    <row r="174" spans="1:63" ht="15.75" customHeight="1" x14ac:dyDescent="0.25">
      <c r="A174" s="504" t="s">
        <v>150</v>
      </c>
      <c r="B174" s="510"/>
      <c r="C174" s="511"/>
      <c r="D174" s="54"/>
      <c r="E174" s="49">
        <v>150</v>
      </c>
      <c r="F174" s="44"/>
      <c r="G174" s="38"/>
      <c r="H174" s="38"/>
      <c r="I174" s="45"/>
      <c r="J174" s="200"/>
      <c r="K174" s="200"/>
      <c r="L174" s="200"/>
      <c r="M174" s="200"/>
      <c r="N174" s="200"/>
      <c r="O174" s="200"/>
      <c r="P174" s="200"/>
      <c r="Q174" s="44"/>
      <c r="R174" s="49">
        <v>200</v>
      </c>
      <c r="S174" s="44"/>
      <c r="T174" s="38"/>
      <c r="U174" s="38"/>
      <c r="V174" s="47"/>
      <c r="W174" s="504" t="s">
        <v>150</v>
      </c>
      <c r="X174" s="510"/>
      <c r="Y174" s="511"/>
      <c r="Z174" s="38"/>
      <c r="AA174" s="51">
        <v>150</v>
      </c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51">
        <v>200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E174" s="200"/>
      <c r="BF174" s="200"/>
      <c r="BG174" s="200"/>
      <c r="BH174" s="200"/>
      <c r="BI174" s="200"/>
      <c r="BJ174" s="200"/>
      <c r="BK174" s="200"/>
    </row>
    <row r="175" spans="1:63" ht="15.75" customHeight="1" x14ac:dyDescent="0.25">
      <c r="A175" s="512" t="s">
        <v>25</v>
      </c>
      <c r="B175" s="499"/>
      <c r="C175" s="513"/>
      <c r="D175" s="54">
        <v>105</v>
      </c>
      <c r="E175" s="47">
        <v>105</v>
      </c>
      <c r="F175" s="44"/>
      <c r="G175" s="38"/>
      <c r="H175" s="38"/>
      <c r="I175" s="45"/>
      <c r="J175" s="200"/>
      <c r="K175" s="200"/>
      <c r="L175" s="200"/>
      <c r="M175" s="200"/>
      <c r="N175" s="200"/>
      <c r="O175" s="200"/>
      <c r="P175" s="200"/>
      <c r="Q175" s="44">
        <v>140</v>
      </c>
      <c r="R175" s="47">
        <v>140</v>
      </c>
      <c r="S175" s="44"/>
      <c r="T175" s="38"/>
      <c r="U175" s="38"/>
      <c r="V175" s="47"/>
      <c r="W175" s="512" t="s">
        <v>25</v>
      </c>
      <c r="X175" s="499"/>
      <c r="Y175" s="513"/>
      <c r="Z175" s="38">
        <v>105</v>
      </c>
      <c r="AA175" s="38">
        <v>105</v>
      </c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>
        <v>140</v>
      </c>
      <c r="AP175" s="38">
        <v>140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E175" s="200"/>
      <c r="BF175" s="200"/>
      <c r="BG175" s="200"/>
      <c r="BH175" s="200"/>
      <c r="BI175" s="200"/>
      <c r="BJ175" s="200"/>
      <c r="BK175" s="200"/>
    </row>
    <row r="176" spans="1:63" ht="15.75" customHeight="1" x14ac:dyDescent="0.25">
      <c r="A176" s="512" t="s">
        <v>73</v>
      </c>
      <c r="B176" s="499"/>
      <c r="C176" s="513"/>
      <c r="D176" s="54">
        <v>12</v>
      </c>
      <c r="E176" s="47">
        <v>12</v>
      </c>
      <c r="F176" s="44"/>
      <c r="G176" s="38"/>
      <c r="H176" s="38"/>
      <c r="I176" s="45"/>
      <c r="J176" s="200"/>
      <c r="K176" s="200"/>
      <c r="L176" s="200"/>
      <c r="M176" s="200"/>
      <c r="N176" s="200"/>
      <c r="O176" s="200"/>
      <c r="P176" s="200"/>
      <c r="Q176" s="44">
        <v>16</v>
      </c>
      <c r="R176" s="47">
        <v>16</v>
      </c>
      <c r="S176" s="44"/>
      <c r="T176" s="38"/>
      <c r="U176" s="38"/>
      <c r="V176" s="47"/>
      <c r="W176" s="512" t="s">
        <v>73</v>
      </c>
      <c r="X176" s="499"/>
      <c r="Y176" s="513"/>
      <c r="Z176" s="38">
        <v>12</v>
      </c>
      <c r="AA176" s="38">
        <v>12</v>
      </c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>
        <v>16</v>
      </c>
      <c r="AP176" s="38">
        <v>16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E176" s="200"/>
      <c r="BF176" s="200"/>
      <c r="BG176" s="200"/>
      <c r="BH176" s="200"/>
      <c r="BI176" s="200"/>
      <c r="BJ176" s="200"/>
      <c r="BK176" s="200"/>
    </row>
    <row r="177" spans="1:63" ht="15.75" customHeight="1" x14ac:dyDescent="0.25">
      <c r="A177" s="512" t="s">
        <v>12</v>
      </c>
      <c r="B177" s="499"/>
      <c r="C177" s="513"/>
      <c r="D177" s="54">
        <v>1.5</v>
      </c>
      <c r="E177" s="47">
        <v>1.5</v>
      </c>
      <c r="F177" s="44"/>
      <c r="G177" s="38"/>
      <c r="H177" s="38"/>
      <c r="I177" s="45"/>
      <c r="J177" s="200"/>
      <c r="K177" s="200"/>
      <c r="L177" s="200"/>
      <c r="M177" s="200"/>
      <c r="N177" s="200"/>
      <c r="O177" s="200"/>
      <c r="P177" s="200"/>
      <c r="Q177" s="44">
        <v>2</v>
      </c>
      <c r="R177" s="47">
        <v>2</v>
      </c>
      <c r="S177" s="44"/>
      <c r="T177" s="38"/>
      <c r="U177" s="38"/>
      <c r="V177" s="47"/>
      <c r="W177" s="512" t="s">
        <v>12</v>
      </c>
      <c r="X177" s="499"/>
      <c r="Y177" s="513"/>
      <c r="Z177" s="38">
        <v>1.5</v>
      </c>
      <c r="AA177" s="38">
        <v>1.5</v>
      </c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>
        <v>2</v>
      </c>
      <c r="AP177" s="38">
        <v>2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E177" s="200"/>
      <c r="BF177" s="200"/>
      <c r="BG177" s="200"/>
      <c r="BH177" s="200"/>
      <c r="BI177" s="200"/>
      <c r="BJ177" s="200"/>
      <c r="BK177" s="200"/>
    </row>
    <row r="178" spans="1:63" ht="15.75" customHeight="1" x14ac:dyDescent="0.25">
      <c r="A178" s="512" t="s">
        <v>6</v>
      </c>
      <c r="B178" s="499"/>
      <c r="C178" s="513"/>
      <c r="D178" s="54">
        <v>1.2</v>
      </c>
      <c r="E178" s="47">
        <v>1.2</v>
      </c>
      <c r="F178" s="44"/>
      <c r="G178" s="38"/>
      <c r="H178" s="38"/>
      <c r="I178" s="45"/>
      <c r="J178" s="200"/>
      <c r="K178" s="200"/>
      <c r="L178" s="200"/>
      <c r="M178" s="200"/>
      <c r="N178" s="200"/>
      <c r="O178" s="200"/>
      <c r="P178" s="200"/>
      <c r="Q178" s="44">
        <v>1.6</v>
      </c>
      <c r="R178" s="47">
        <v>1.6</v>
      </c>
      <c r="S178" s="44"/>
      <c r="T178" s="38"/>
      <c r="U178" s="38"/>
      <c r="V178" s="47"/>
      <c r="W178" s="512" t="s">
        <v>6</v>
      </c>
      <c r="X178" s="499"/>
      <c r="Y178" s="513"/>
      <c r="Z178" s="38">
        <v>1.2</v>
      </c>
      <c r="AA178" s="38">
        <v>1.2</v>
      </c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>
        <v>1.6</v>
      </c>
      <c r="AP178" s="38">
        <v>1.6</v>
      </c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E178" s="200"/>
      <c r="BF178" s="200"/>
      <c r="BG178" s="200"/>
      <c r="BH178" s="200"/>
      <c r="BI178" s="200"/>
      <c r="BJ178" s="200"/>
      <c r="BK178" s="200"/>
    </row>
    <row r="179" spans="1:63" ht="15.75" customHeight="1" x14ac:dyDescent="0.25">
      <c r="A179" s="604" t="s">
        <v>61</v>
      </c>
      <c r="B179" s="528"/>
      <c r="C179" s="529"/>
      <c r="D179" s="86">
        <v>45</v>
      </c>
      <c r="E179" s="87">
        <v>45</v>
      </c>
      <c r="F179" s="88"/>
      <c r="G179" s="89"/>
      <c r="H179" s="89"/>
      <c r="I179" s="109"/>
      <c r="J179" s="206"/>
      <c r="K179" s="206"/>
      <c r="L179" s="206"/>
      <c r="M179" s="206"/>
      <c r="N179" s="206"/>
      <c r="O179" s="206"/>
      <c r="P179" s="206"/>
      <c r="Q179" s="88">
        <v>75</v>
      </c>
      <c r="R179" s="87">
        <v>75</v>
      </c>
      <c r="S179" s="88"/>
      <c r="T179" s="89"/>
      <c r="U179" s="89"/>
      <c r="V179" s="87"/>
      <c r="W179" s="604" t="s">
        <v>61</v>
      </c>
      <c r="X179" s="528"/>
      <c r="Y179" s="529"/>
      <c r="Z179" s="89">
        <v>45</v>
      </c>
      <c r="AA179" s="89">
        <v>45</v>
      </c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>
        <v>75</v>
      </c>
      <c r="AP179" s="89">
        <v>75</v>
      </c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E179" s="206"/>
      <c r="BF179" s="206"/>
      <c r="BG179" s="206"/>
      <c r="BH179" s="206"/>
      <c r="BI179" s="206"/>
      <c r="BJ179" s="206"/>
      <c r="BK179" s="206"/>
    </row>
    <row r="180" spans="1:63" ht="15.75" customHeight="1" x14ac:dyDescent="0.3">
      <c r="A180" s="504"/>
      <c r="B180" s="510"/>
      <c r="C180" s="511"/>
      <c r="D180" s="54"/>
      <c r="E180" s="47"/>
      <c r="F180" s="56">
        <v>4.34</v>
      </c>
      <c r="G180" s="57">
        <v>4.0999999999999996</v>
      </c>
      <c r="H180" s="57">
        <v>13.92</v>
      </c>
      <c r="I180" s="279">
        <v>110.1</v>
      </c>
      <c r="J180" s="280">
        <v>7.0000000000000007E-2</v>
      </c>
      <c r="K180" s="281">
        <v>0.69</v>
      </c>
      <c r="L180" s="281">
        <v>22.95</v>
      </c>
      <c r="M180" s="281">
        <v>121.26</v>
      </c>
      <c r="N180" s="281">
        <v>116</v>
      </c>
      <c r="O180" s="281">
        <v>21.68</v>
      </c>
      <c r="P180" s="56">
        <v>0.42</v>
      </c>
      <c r="Q180" s="54"/>
      <c r="R180" s="47"/>
      <c r="S180" s="56">
        <v>5.79</v>
      </c>
      <c r="T180" s="57">
        <v>5.47</v>
      </c>
      <c r="U180" s="58">
        <v>18.57</v>
      </c>
      <c r="V180" s="59">
        <v>146.80000000000001</v>
      </c>
      <c r="W180" s="504"/>
      <c r="X180" s="510"/>
      <c r="Y180" s="511"/>
      <c r="Z180" s="38"/>
      <c r="AA180" s="38"/>
      <c r="AB180" s="57">
        <v>88.77</v>
      </c>
      <c r="AC180" s="57">
        <v>178.95</v>
      </c>
      <c r="AD180" s="57">
        <v>121.44</v>
      </c>
      <c r="AE180" s="57">
        <v>22.2</v>
      </c>
      <c r="AF180" s="57">
        <v>116.83</v>
      </c>
      <c r="AG180" s="57">
        <v>0.4</v>
      </c>
      <c r="AH180" s="57">
        <v>22.95</v>
      </c>
      <c r="AI180" s="57">
        <v>16.2</v>
      </c>
      <c r="AJ180" s="57">
        <v>5.1000000000000004E-2</v>
      </c>
      <c r="AK180" s="57">
        <v>8.4000000000000005E-2</v>
      </c>
      <c r="AL180" s="57">
        <v>0.14000000000000001</v>
      </c>
      <c r="AM180" s="57">
        <v>0.26</v>
      </c>
      <c r="AN180" s="57">
        <v>0.68</v>
      </c>
      <c r="AO180" s="38"/>
      <c r="AP180" s="38"/>
      <c r="AQ180" s="57">
        <v>118.2</v>
      </c>
      <c r="AR180" s="57">
        <v>238.6</v>
      </c>
      <c r="AS180" s="57">
        <v>161.80000000000001</v>
      </c>
      <c r="AT180" s="57">
        <v>29.6</v>
      </c>
      <c r="AU180" s="57">
        <v>155.78</v>
      </c>
      <c r="AV180" s="57">
        <v>0.53</v>
      </c>
      <c r="AW180" s="57">
        <v>30.6</v>
      </c>
      <c r="AX180" s="57">
        <v>21.6</v>
      </c>
      <c r="AY180" s="57">
        <v>30.6</v>
      </c>
      <c r="AZ180" s="57">
        <v>0.68</v>
      </c>
      <c r="BA180" s="57">
        <v>0.19</v>
      </c>
      <c r="BB180" s="57">
        <v>0.35</v>
      </c>
      <c r="BC180" s="57">
        <v>0.91</v>
      </c>
      <c r="BE180" s="280">
        <v>0.1</v>
      </c>
      <c r="BF180" s="281">
        <v>0.91</v>
      </c>
      <c r="BG180" s="281">
        <v>23.86</v>
      </c>
      <c r="BH180" s="281">
        <v>132</v>
      </c>
      <c r="BI180" s="281">
        <v>128</v>
      </c>
      <c r="BJ180" s="281">
        <v>23.5</v>
      </c>
      <c r="BK180" s="56">
        <v>0.51</v>
      </c>
    </row>
    <row r="181" spans="1:63" ht="15.75" customHeight="1" x14ac:dyDescent="0.25">
      <c r="A181" s="504" t="s">
        <v>152</v>
      </c>
      <c r="B181" s="504"/>
      <c r="C181" s="504"/>
      <c r="D181" s="54"/>
      <c r="E181" s="49">
        <v>150</v>
      </c>
      <c r="F181" s="50"/>
      <c r="G181" s="51"/>
      <c r="H181" s="51"/>
      <c r="I181" s="52"/>
      <c r="J181" s="201"/>
      <c r="K181" s="201"/>
      <c r="L181" s="201"/>
      <c r="M181" s="201"/>
      <c r="N181" s="201"/>
      <c r="O181" s="201"/>
      <c r="P181" s="201"/>
      <c r="Q181" s="44"/>
      <c r="R181" s="49">
        <v>180</v>
      </c>
      <c r="S181" s="88"/>
      <c r="T181" s="89"/>
      <c r="U181" s="89"/>
      <c r="V181" s="87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E181" s="201"/>
      <c r="BF181" s="201"/>
      <c r="BG181" s="201"/>
      <c r="BH181" s="201"/>
      <c r="BI181" s="201"/>
      <c r="BJ181" s="201"/>
      <c r="BK181" s="201"/>
    </row>
    <row r="182" spans="1:63" ht="15.75" customHeight="1" x14ac:dyDescent="0.25">
      <c r="A182" s="512" t="s">
        <v>25</v>
      </c>
      <c r="B182" s="512"/>
      <c r="C182" s="512"/>
      <c r="D182" s="54">
        <v>92</v>
      </c>
      <c r="E182" s="47">
        <v>92</v>
      </c>
      <c r="F182" s="44"/>
      <c r="G182" s="38"/>
      <c r="H182" s="38"/>
      <c r="I182" s="45"/>
      <c r="J182" s="200"/>
      <c r="K182" s="200"/>
      <c r="L182" s="200"/>
      <c r="M182" s="200"/>
      <c r="N182" s="200"/>
      <c r="O182" s="200"/>
      <c r="P182" s="200"/>
      <c r="Q182" s="44">
        <v>110</v>
      </c>
      <c r="R182" s="47">
        <v>110</v>
      </c>
      <c r="S182" s="88"/>
      <c r="T182" s="89"/>
      <c r="U182" s="89"/>
      <c r="V182" s="87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E182" s="200"/>
      <c r="BF182" s="200"/>
      <c r="BG182" s="200"/>
      <c r="BH182" s="200"/>
      <c r="BI182" s="200"/>
      <c r="BJ182" s="200"/>
      <c r="BK182" s="200"/>
    </row>
    <row r="183" spans="1:63" ht="15.75" customHeight="1" x14ac:dyDescent="0.25">
      <c r="A183" s="512" t="s">
        <v>122</v>
      </c>
      <c r="B183" s="512"/>
      <c r="C183" s="512"/>
      <c r="D183" s="54">
        <v>2</v>
      </c>
      <c r="E183" s="47">
        <v>2</v>
      </c>
      <c r="F183" s="44"/>
      <c r="G183" s="38"/>
      <c r="H183" s="38"/>
      <c r="I183" s="45"/>
      <c r="J183" s="200"/>
      <c r="K183" s="200"/>
      <c r="L183" s="200"/>
      <c r="M183" s="200"/>
      <c r="N183" s="200"/>
      <c r="O183" s="200"/>
      <c r="P183" s="200"/>
      <c r="Q183" s="44">
        <v>2</v>
      </c>
      <c r="R183" s="47">
        <v>2</v>
      </c>
      <c r="S183" s="88"/>
      <c r="T183" s="89"/>
      <c r="U183" s="89"/>
      <c r="V183" s="87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E183" s="200"/>
      <c r="BF183" s="200"/>
      <c r="BG183" s="200"/>
      <c r="BH183" s="200"/>
      <c r="BI183" s="200"/>
      <c r="BJ183" s="200"/>
      <c r="BK183" s="200"/>
    </row>
    <row r="184" spans="1:63" ht="15.75" customHeight="1" x14ac:dyDescent="0.25">
      <c r="A184" s="512" t="s">
        <v>61</v>
      </c>
      <c r="B184" s="512"/>
      <c r="C184" s="512"/>
      <c r="D184" s="54">
        <v>65</v>
      </c>
      <c r="E184" s="47">
        <v>65</v>
      </c>
      <c r="F184" s="44"/>
      <c r="G184" s="38"/>
      <c r="H184" s="38"/>
      <c r="I184" s="45"/>
      <c r="J184" s="200"/>
      <c r="K184" s="200"/>
      <c r="L184" s="200"/>
      <c r="M184" s="200"/>
      <c r="N184" s="200"/>
      <c r="O184" s="200"/>
      <c r="P184" s="200"/>
      <c r="Q184" s="44">
        <v>80</v>
      </c>
      <c r="R184" s="47">
        <v>80</v>
      </c>
      <c r="S184" s="88"/>
      <c r="T184" s="89"/>
      <c r="U184" s="89"/>
      <c r="V184" s="87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E184" s="200"/>
      <c r="BF184" s="200"/>
      <c r="BG184" s="200"/>
      <c r="BH184" s="200"/>
      <c r="BI184" s="200"/>
      <c r="BJ184" s="200"/>
      <c r="BK184" s="200"/>
    </row>
    <row r="185" spans="1:63" ht="15.75" customHeight="1" x14ac:dyDescent="0.25">
      <c r="A185" s="512" t="s">
        <v>6</v>
      </c>
      <c r="B185" s="512"/>
      <c r="C185" s="512"/>
      <c r="D185" s="54">
        <v>8</v>
      </c>
      <c r="E185" s="47">
        <v>8</v>
      </c>
      <c r="F185" s="44"/>
      <c r="G185" s="38"/>
      <c r="H185" s="38"/>
      <c r="I185" s="45"/>
      <c r="J185" s="200"/>
      <c r="K185" s="200"/>
      <c r="L185" s="200"/>
      <c r="M185" s="200"/>
      <c r="N185" s="200"/>
      <c r="O185" s="200"/>
      <c r="P185" s="200"/>
      <c r="Q185" s="44">
        <v>10</v>
      </c>
      <c r="R185" s="47">
        <v>10</v>
      </c>
      <c r="S185" s="88"/>
      <c r="T185" s="89"/>
      <c r="U185" s="89"/>
      <c r="V185" s="87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E185" s="200"/>
      <c r="BF185" s="200"/>
      <c r="BG185" s="200"/>
      <c r="BH185" s="200"/>
      <c r="BI185" s="200"/>
      <c r="BJ185" s="200"/>
      <c r="BK185" s="200"/>
    </row>
    <row r="186" spans="1:63" ht="15.75" customHeight="1" x14ac:dyDescent="0.3">
      <c r="A186" s="512"/>
      <c r="B186" s="512"/>
      <c r="C186" s="512"/>
      <c r="D186" s="54"/>
      <c r="E186" s="49"/>
      <c r="F186" s="50">
        <v>3.15</v>
      </c>
      <c r="G186" s="51">
        <v>2.72</v>
      </c>
      <c r="H186" s="51">
        <v>12.96</v>
      </c>
      <c r="I186" s="213">
        <v>89</v>
      </c>
      <c r="J186" s="178">
        <v>0.03</v>
      </c>
      <c r="K186" s="179">
        <v>0.98</v>
      </c>
      <c r="L186" s="179">
        <v>15</v>
      </c>
      <c r="M186" s="179">
        <v>114.3</v>
      </c>
      <c r="N186" s="179">
        <v>67.5</v>
      </c>
      <c r="O186" s="179">
        <v>10.5</v>
      </c>
      <c r="P186" s="180">
        <v>0.1</v>
      </c>
      <c r="Q186" s="54"/>
      <c r="R186" s="47"/>
      <c r="S186" s="50">
        <v>3.67</v>
      </c>
      <c r="T186" s="51">
        <v>3.19</v>
      </c>
      <c r="U186" s="51">
        <v>15.82</v>
      </c>
      <c r="V186" s="49">
        <v>107</v>
      </c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E186" s="178">
        <v>3.5999999999999997E-2</v>
      </c>
      <c r="BF186" s="179">
        <v>1.17</v>
      </c>
      <c r="BG186" s="179">
        <v>18</v>
      </c>
      <c r="BH186" s="179">
        <v>133.19999999999999</v>
      </c>
      <c r="BI186" s="179">
        <v>81</v>
      </c>
      <c r="BJ186" s="179">
        <v>12.6</v>
      </c>
      <c r="BK186" s="180">
        <v>0.12</v>
      </c>
    </row>
    <row r="187" spans="1:63" s="1" customFormat="1" x14ac:dyDescent="0.25">
      <c r="A187" s="521" t="s">
        <v>136</v>
      </c>
      <c r="B187" s="522"/>
      <c r="C187" s="523"/>
      <c r="D187" s="17"/>
      <c r="E187" s="6">
        <v>40</v>
      </c>
      <c r="F187" s="9"/>
      <c r="G187" s="10"/>
      <c r="H187" s="10"/>
      <c r="I187" s="18"/>
      <c r="J187" s="10"/>
      <c r="K187" s="10"/>
      <c r="L187" s="10"/>
      <c r="M187" s="10"/>
      <c r="N187" s="10"/>
      <c r="O187" s="10"/>
      <c r="P187" s="10"/>
      <c r="Q187" s="3"/>
      <c r="R187" s="6">
        <v>40</v>
      </c>
      <c r="S187" s="9"/>
      <c r="T187" s="10"/>
      <c r="U187" s="10"/>
      <c r="V187" s="6"/>
      <c r="W187" s="521" t="s">
        <v>136</v>
      </c>
      <c r="X187" s="522"/>
      <c r="Y187" s="523"/>
      <c r="Z187" s="7"/>
      <c r="AA187" s="10">
        <v>45</v>
      </c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7"/>
      <c r="AP187" s="10">
        <v>45</v>
      </c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E187" s="10"/>
      <c r="BF187" s="10"/>
      <c r="BG187" s="10"/>
      <c r="BH187" s="10"/>
      <c r="BI187" s="10"/>
      <c r="BJ187" s="10"/>
      <c r="BK187" s="10"/>
    </row>
    <row r="188" spans="1:63" s="1" customFormat="1" x14ac:dyDescent="0.25">
      <c r="A188" s="543" t="s">
        <v>28</v>
      </c>
      <c r="B188" s="515"/>
      <c r="C188" s="516"/>
      <c r="D188" s="17">
        <v>5</v>
      </c>
      <c r="E188" s="6">
        <v>5</v>
      </c>
      <c r="F188" s="9"/>
      <c r="G188" s="10"/>
      <c r="H188" s="10"/>
      <c r="I188" s="18"/>
      <c r="J188" s="10"/>
      <c r="K188" s="10"/>
      <c r="L188" s="10"/>
      <c r="M188" s="10"/>
      <c r="N188" s="10"/>
      <c r="O188" s="10"/>
      <c r="P188" s="10"/>
      <c r="Q188" s="3">
        <v>5</v>
      </c>
      <c r="R188" s="6">
        <v>5</v>
      </c>
      <c r="S188" s="9"/>
      <c r="T188" s="10"/>
      <c r="U188" s="10"/>
      <c r="V188" s="6"/>
      <c r="W188" s="543" t="s">
        <v>28</v>
      </c>
      <c r="X188" s="515"/>
      <c r="Y188" s="516"/>
      <c r="Z188" s="7">
        <v>5</v>
      </c>
      <c r="AA188" s="10">
        <v>5</v>
      </c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7">
        <v>5</v>
      </c>
      <c r="AP188" s="10">
        <v>5</v>
      </c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E188" s="10"/>
      <c r="BF188" s="10"/>
      <c r="BG188" s="10"/>
      <c r="BH188" s="10"/>
      <c r="BI188" s="10"/>
      <c r="BJ188" s="10"/>
      <c r="BK188" s="10"/>
    </row>
    <row r="189" spans="1:63" s="1" customFormat="1" ht="18.75" customHeight="1" x14ac:dyDescent="0.25">
      <c r="A189" s="543" t="s">
        <v>137</v>
      </c>
      <c r="B189" s="515"/>
      <c r="C189" s="516"/>
      <c r="D189" s="17">
        <v>10</v>
      </c>
      <c r="E189" s="6">
        <v>10</v>
      </c>
      <c r="F189" s="9"/>
      <c r="G189" s="10"/>
      <c r="H189" s="10"/>
      <c r="I189" s="18"/>
      <c r="J189" s="10"/>
      <c r="K189" s="10"/>
      <c r="L189" s="10"/>
      <c r="M189" s="10"/>
      <c r="N189" s="10"/>
      <c r="O189" s="10"/>
      <c r="P189" s="10"/>
      <c r="Q189" s="3">
        <v>10</v>
      </c>
      <c r="R189" s="6">
        <v>10</v>
      </c>
      <c r="S189" s="9"/>
      <c r="T189" s="10"/>
      <c r="U189" s="10"/>
      <c r="V189" s="6"/>
      <c r="W189" s="543" t="s">
        <v>137</v>
      </c>
      <c r="X189" s="515"/>
      <c r="Y189" s="516"/>
      <c r="Z189" s="7">
        <v>10.6</v>
      </c>
      <c r="AA189" s="10">
        <v>10</v>
      </c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7">
        <v>10.6</v>
      </c>
      <c r="AP189" s="10">
        <v>10</v>
      </c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E189" s="10"/>
      <c r="BF189" s="10"/>
      <c r="BG189" s="10"/>
      <c r="BH189" s="10"/>
      <c r="BI189" s="10"/>
      <c r="BJ189" s="10"/>
      <c r="BK189" s="10"/>
    </row>
    <row r="190" spans="1:63" s="1" customFormat="1" ht="18.75" customHeight="1" x14ac:dyDescent="0.25">
      <c r="A190" s="543" t="s">
        <v>10</v>
      </c>
      <c r="B190" s="515"/>
      <c r="C190" s="516"/>
      <c r="D190" s="17">
        <v>25</v>
      </c>
      <c r="E190" s="6">
        <v>25</v>
      </c>
      <c r="F190" s="9"/>
      <c r="G190" s="10"/>
      <c r="H190" s="10"/>
      <c r="I190" s="18"/>
      <c r="J190" s="10"/>
      <c r="K190" s="10"/>
      <c r="L190" s="10"/>
      <c r="M190" s="10"/>
      <c r="N190" s="10"/>
      <c r="O190" s="10"/>
      <c r="P190" s="10"/>
      <c r="Q190" s="3">
        <v>25</v>
      </c>
      <c r="R190" s="6">
        <v>25</v>
      </c>
      <c r="S190" s="9"/>
      <c r="T190" s="10"/>
      <c r="U190" s="10"/>
      <c r="V190" s="6"/>
      <c r="W190" s="543" t="s">
        <v>10</v>
      </c>
      <c r="X190" s="515"/>
      <c r="Y190" s="516"/>
      <c r="Z190" s="7">
        <v>30</v>
      </c>
      <c r="AA190" s="10">
        <v>30</v>
      </c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7">
        <v>30</v>
      </c>
      <c r="AP190" s="10">
        <v>30</v>
      </c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E190" s="10"/>
      <c r="BF190" s="10"/>
      <c r="BG190" s="10"/>
      <c r="BH190" s="10"/>
      <c r="BI190" s="10"/>
      <c r="BJ190" s="10"/>
      <c r="BK190" s="10"/>
    </row>
    <row r="191" spans="1:63" s="1" customFormat="1" ht="15.6" x14ac:dyDescent="0.3">
      <c r="A191" s="521"/>
      <c r="B191" s="522"/>
      <c r="C191" s="523"/>
      <c r="D191" s="17"/>
      <c r="E191" s="8"/>
      <c r="F191" s="5">
        <v>4.7300000000000004</v>
      </c>
      <c r="G191" s="5">
        <v>6.88</v>
      </c>
      <c r="H191" s="5">
        <v>14.56</v>
      </c>
      <c r="I191" s="4">
        <v>139</v>
      </c>
      <c r="J191" s="282">
        <v>0.05</v>
      </c>
      <c r="K191" s="4">
        <v>7.0000000000000007E-2</v>
      </c>
      <c r="L191" s="4">
        <v>46</v>
      </c>
      <c r="M191" s="4">
        <v>96.1</v>
      </c>
      <c r="N191" s="4">
        <v>77.599999999999994</v>
      </c>
      <c r="O191" s="4">
        <v>13.4</v>
      </c>
      <c r="P191" s="283">
        <v>0.71</v>
      </c>
      <c r="Q191" s="17"/>
      <c r="R191" s="8"/>
      <c r="S191" s="5">
        <v>4.7300000000000004</v>
      </c>
      <c r="T191" s="5">
        <v>6.88</v>
      </c>
      <c r="U191" s="5">
        <v>14.56</v>
      </c>
      <c r="V191" s="5">
        <v>139</v>
      </c>
      <c r="W191" s="521"/>
      <c r="X191" s="522"/>
      <c r="Y191" s="523"/>
      <c r="Z191" s="7"/>
      <c r="AA191" s="7"/>
      <c r="AB191" s="4">
        <v>195.2</v>
      </c>
      <c r="AC191" s="4">
        <v>50.2</v>
      </c>
      <c r="AD191" s="4">
        <v>96.1</v>
      </c>
      <c r="AE191" s="4">
        <v>13.4</v>
      </c>
      <c r="AF191" s="4">
        <v>77.599999999999994</v>
      </c>
      <c r="AG191" s="4">
        <v>0.71</v>
      </c>
      <c r="AH191" s="4">
        <v>46</v>
      </c>
      <c r="AI191" s="4">
        <v>32</v>
      </c>
      <c r="AJ191" s="4">
        <v>0.49</v>
      </c>
      <c r="AK191" s="4">
        <v>0.05</v>
      </c>
      <c r="AL191" s="4">
        <v>0.05</v>
      </c>
      <c r="AM191" s="4">
        <v>0.51</v>
      </c>
      <c r="AN191" s="4">
        <v>7.0000000000000007E-2</v>
      </c>
      <c r="AO191" s="7"/>
      <c r="AP191" s="7"/>
      <c r="AQ191" s="4">
        <v>195.2</v>
      </c>
      <c r="AR191" s="4">
        <v>50.2</v>
      </c>
      <c r="AS191" s="4">
        <v>96.1</v>
      </c>
      <c r="AT191" s="4">
        <v>13.4</v>
      </c>
      <c r="AU191" s="4">
        <v>77.599999999999994</v>
      </c>
      <c r="AV191" s="4">
        <v>0.71</v>
      </c>
      <c r="AW191" s="4">
        <v>46</v>
      </c>
      <c r="AX191" s="4">
        <v>32</v>
      </c>
      <c r="AY191" s="4">
        <v>0.49</v>
      </c>
      <c r="AZ191" s="4">
        <v>0.05</v>
      </c>
      <c r="BA191" s="4">
        <v>0.05</v>
      </c>
      <c r="BB191" s="4">
        <v>0.51</v>
      </c>
      <c r="BC191" s="4">
        <v>7.0000000000000007E-2</v>
      </c>
      <c r="BE191" s="282">
        <v>0.05</v>
      </c>
      <c r="BF191" s="4">
        <v>7.0000000000000007E-2</v>
      </c>
      <c r="BG191" s="4">
        <v>46</v>
      </c>
      <c r="BH191" s="4">
        <v>96.1</v>
      </c>
      <c r="BI191" s="4">
        <v>77.599999999999994</v>
      </c>
      <c r="BJ191" s="4">
        <v>13.4</v>
      </c>
      <c r="BK191" s="283">
        <v>0.71</v>
      </c>
    </row>
    <row r="192" spans="1:63" ht="15" customHeight="1" x14ac:dyDescent="0.25">
      <c r="A192" s="504" t="s">
        <v>14</v>
      </c>
      <c r="B192" s="504"/>
      <c r="C192" s="504"/>
      <c r="D192" s="54"/>
      <c r="E192" s="49"/>
      <c r="F192" s="50"/>
      <c r="G192" s="51"/>
      <c r="H192" s="51"/>
      <c r="I192" s="52"/>
      <c r="J192" s="201"/>
      <c r="K192" s="201"/>
      <c r="L192" s="201"/>
      <c r="M192" s="201"/>
      <c r="N192" s="201"/>
      <c r="O192" s="201"/>
      <c r="P192" s="201"/>
      <c r="Q192" s="44"/>
      <c r="R192" s="49"/>
      <c r="S192" s="50"/>
      <c r="T192" s="51"/>
      <c r="U192" s="51"/>
      <c r="V192" s="49"/>
      <c r="W192" s="511" t="s">
        <v>166</v>
      </c>
      <c r="X192" s="511"/>
      <c r="Y192" s="511"/>
      <c r="Z192" s="38">
        <v>20</v>
      </c>
      <c r="AA192" s="51">
        <v>20</v>
      </c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38">
        <v>20</v>
      </c>
      <c r="AP192" s="51">
        <v>20</v>
      </c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E192" s="201"/>
      <c r="BF192" s="201"/>
      <c r="BG192" s="201"/>
      <c r="BH192" s="201"/>
      <c r="BI192" s="201"/>
      <c r="BJ192" s="201"/>
      <c r="BK192" s="201"/>
    </row>
    <row r="193" spans="1:63" ht="15.75" customHeight="1" x14ac:dyDescent="0.25">
      <c r="A193" s="504" t="s">
        <v>167</v>
      </c>
      <c r="B193" s="504"/>
      <c r="C193" s="504"/>
      <c r="D193" s="201">
        <v>150</v>
      </c>
      <c r="E193" s="201">
        <v>150</v>
      </c>
      <c r="F193" s="201">
        <v>1.1200000000000001</v>
      </c>
      <c r="G193" s="201"/>
      <c r="H193" s="201">
        <v>22.72</v>
      </c>
      <c r="I193" s="201">
        <v>96</v>
      </c>
      <c r="J193" s="201">
        <v>0.03</v>
      </c>
      <c r="K193" s="201">
        <v>6</v>
      </c>
      <c r="L193" s="201"/>
      <c r="M193" s="201">
        <v>16</v>
      </c>
      <c r="N193" s="201">
        <v>22</v>
      </c>
      <c r="O193" s="201">
        <v>9</v>
      </c>
      <c r="P193" s="201">
        <v>2.2000000000000002</v>
      </c>
      <c r="Q193" s="48">
        <v>150</v>
      </c>
      <c r="R193" s="49">
        <v>150</v>
      </c>
      <c r="S193" s="201">
        <v>1.8</v>
      </c>
      <c r="T193" s="201"/>
      <c r="U193" s="201">
        <v>27.27</v>
      </c>
      <c r="V193" s="201">
        <v>115</v>
      </c>
      <c r="W193" s="498" t="s">
        <v>105</v>
      </c>
      <c r="X193" s="498"/>
      <c r="Y193" s="498"/>
      <c r="Z193" s="200">
        <v>100</v>
      </c>
      <c r="AA193" s="201">
        <v>100</v>
      </c>
      <c r="AB193" s="201">
        <v>26</v>
      </c>
      <c r="AC193" s="201">
        <v>278</v>
      </c>
      <c r="AD193" s="201">
        <v>16</v>
      </c>
      <c r="AE193" s="201">
        <v>9</v>
      </c>
      <c r="AF193" s="201">
        <v>11</v>
      </c>
      <c r="AG193" s="201">
        <v>2.2000000000000002</v>
      </c>
      <c r="AH193" s="201"/>
      <c r="AI193" s="201">
        <v>30</v>
      </c>
      <c r="AJ193" s="201">
        <v>0.2</v>
      </c>
      <c r="AK193" s="201">
        <v>0.03</v>
      </c>
      <c r="AL193" s="201">
        <v>0.02</v>
      </c>
      <c r="AM193" s="201">
        <v>0.3</v>
      </c>
      <c r="AN193" s="201">
        <v>10</v>
      </c>
      <c r="AO193" s="200">
        <v>100</v>
      </c>
      <c r="AP193" s="201">
        <v>100</v>
      </c>
      <c r="AQ193" s="201">
        <v>26</v>
      </c>
      <c r="AR193" s="201">
        <v>278</v>
      </c>
      <c r="AS193" s="201">
        <v>16</v>
      </c>
      <c r="AT193" s="201">
        <v>9</v>
      </c>
      <c r="AU193" s="201">
        <v>11</v>
      </c>
      <c r="AV193" s="201">
        <v>2.2000000000000002</v>
      </c>
      <c r="AW193" s="201"/>
      <c r="AX193" s="201">
        <v>30</v>
      </c>
      <c r="AY193" s="201">
        <v>0.2</v>
      </c>
      <c r="AZ193" s="201">
        <v>0.03</v>
      </c>
      <c r="BA193" s="201">
        <v>0.02</v>
      </c>
      <c r="BB193" s="201">
        <v>0.3</v>
      </c>
      <c r="BC193" s="201">
        <v>10</v>
      </c>
      <c r="BD193" s="230"/>
      <c r="BE193" s="201">
        <v>0.05</v>
      </c>
      <c r="BF193" s="201">
        <v>10</v>
      </c>
      <c r="BG193" s="201"/>
      <c r="BH193" s="201">
        <v>19</v>
      </c>
      <c r="BI193" s="201">
        <v>27</v>
      </c>
      <c r="BJ193" s="201">
        <v>15</v>
      </c>
      <c r="BK193" s="201">
        <v>2.52</v>
      </c>
    </row>
    <row r="194" spans="1:63" s="77" customFormat="1" ht="16.5" customHeight="1" x14ac:dyDescent="0.25">
      <c r="A194" s="517" t="s">
        <v>186</v>
      </c>
      <c r="B194" s="517"/>
      <c r="C194" s="517"/>
      <c r="D194" s="61"/>
      <c r="E194" s="62">
        <f>SUM(E174+E181+E187+E193)</f>
        <v>490</v>
      </c>
      <c r="F194" s="76">
        <f t="shared" ref="F194:Q194" si="16">SUM(F173:F193)</f>
        <v>13.34</v>
      </c>
      <c r="G194" s="76">
        <f t="shared" si="16"/>
        <v>13.7</v>
      </c>
      <c r="H194" s="76">
        <f t="shared" si="16"/>
        <v>64.16</v>
      </c>
      <c r="I194" s="182">
        <f t="shared" si="16"/>
        <v>434.1</v>
      </c>
      <c r="J194" s="182">
        <f t="shared" si="16"/>
        <v>0.18000000000000002</v>
      </c>
      <c r="K194" s="182">
        <f t="shared" si="16"/>
        <v>7.74</v>
      </c>
      <c r="L194" s="182">
        <f t="shared" si="16"/>
        <v>83.95</v>
      </c>
      <c r="M194" s="182">
        <f t="shared" si="16"/>
        <v>347.65999999999997</v>
      </c>
      <c r="N194" s="182">
        <f t="shared" si="16"/>
        <v>283.10000000000002</v>
      </c>
      <c r="O194" s="182">
        <f t="shared" si="16"/>
        <v>54.58</v>
      </c>
      <c r="P194" s="182">
        <f t="shared" si="16"/>
        <v>3.43</v>
      </c>
      <c r="Q194" s="182">
        <f t="shared" si="16"/>
        <v>626.6</v>
      </c>
      <c r="R194" s="62">
        <f>SUM(R174+R181+R187+R193)</f>
        <v>570</v>
      </c>
      <c r="S194" s="76">
        <f>SUM(S173:S193)</f>
        <v>15.990000000000002</v>
      </c>
      <c r="T194" s="76">
        <f>SUM(T173:T193)</f>
        <v>15.54</v>
      </c>
      <c r="U194" s="76">
        <f>SUM(U173:U193)</f>
        <v>76.22</v>
      </c>
      <c r="V194" s="76">
        <f>SUM(V173:V193)</f>
        <v>507.8</v>
      </c>
      <c r="W194" s="603"/>
      <c r="X194" s="603"/>
      <c r="Y194" s="603"/>
      <c r="Z194" s="64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4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E194" s="76">
        <f t="shared" ref="BE194:BK194" si="17">SUM(BE173:BE193)</f>
        <v>0.23599999999999999</v>
      </c>
      <c r="BF194" s="76">
        <f t="shared" si="17"/>
        <v>12.15</v>
      </c>
      <c r="BG194" s="76">
        <f t="shared" si="17"/>
        <v>87.86</v>
      </c>
      <c r="BH194" s="76">
        <f t="shared" si="17"/>
        <v>380.29999999999995</v>
      </c>
      <c r="BI194" s="76">
        <f t="shared" si="17"/>
        <v>313.60000000000002</v>
      </c>
      <c r="BJ194" s="76">
        <f t="shared" si="17"/>
        <v>64.5</v>
      </c>
      <c r="BK194" s="76">
        <f t="shared" si="17"/>
        <v>3.86</v>
      </c>
    </row>
    <row r="195" spans="1:63" ht="15.75" customHeight="1" x14ac:dyDescent="0.25">
      <c r="A195" s="533" t="s">
        <v>16</v>
      </c>
      <c r="B195" s="533"/>
      <c r="C195" s="533"/>
      <c r="D195" s="54"/>
      <c r="E195" s="47"/>
      <c r="F195" s="44"/>
      <c r="G195" s="38"/>
      <c r="H195" s="38"/>
      <c r="I195" s="45"/>
      <c r="J195" s="200"/>
      <c r="K195" s="200"/>
      <c r="L195" s="200"/>
      <c r="M195" s="200"/>
      <c r="N195" s="200"/>
      <c r="O195" s="200"/>
      <c r="P195" s="200"/>
      <c r="Q195" s="48"/>
      <c r="R195" s="49"/>
      <c r="S195" s="50"/>
      <c r="T195" s="51"/>
      <c r="U195" s="51"/>
      <c r="V195" s="49"/>
      <c r="W195" s="511" t="s">
        <v>16</v>
      </c>
      <c r="X195" s="511"/>
      <c r="Y195" s="511"/>
      <c r="Z195" s="38"/>
      <c r="AA195" s="38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38"/>
      <c r="AP195" s="38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E195" s="200"/>
      <c r="BF195" s="200"/>
      <c r="BG195" s="200"/>
      <c r="BH195" s="200"/>
      <c r="BI195" s="200"/>
      <c r="BJ195" s="200"/>
      <c r="BK195" s="200"/>
    </row>
    <row r="196" spans="1:63" ht="15.75" customHeight="1" x14ac:dyDescent="0.25">
      <c r="A196" s="504" t="s">
        <v>252</v>
      </c>
      <c r="B196" s="504"/>
      <c r="C196" s="504"/>
      <c r="D196" s="54"/>
      <c r="E196" s="47"/>
      <c r="F196" s="44"/>
      <c r="G196" s="38"/>
      <c r="H196" s="38"/>
      <c r="I196" s="45"/>
      <c r="J196" s="200"/>
      <c r="K196" s="200"/>
      <c r="L196" s="200"/>
      <c r="M196" s="200"/>
      <c r="N196" s="200"/>
      <c r="O196" s="200"/>
      <c r="P196" s="200"/>
      <c r="Q196" s="44"/>
      <c r="R196" s="47"/>
      <c r="S196" s="44"/>
      <c r="T196" s="38"/>
      <c r="U196" s="38"/>
      <c r="V196" s="47"/>
      <c r="W196" s="511" t="s">
        <v>53</v>
      </c>
      <c r="X196" s="511"/>
      <c r="Y196" s="511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E196" s="200"/>
      <c r="BF196" s="200"/>
      <c r="BG196" s="200"/>
      <c r="BH196" s="200"/>
      <c r="BI196" s="200"/>
      <c r="BJ196" s="200"/>
      <c r="BK196" s="200"/>
    </row>
    <row r="197" spans="1:63" ht="15.75" customHeight="1" x14ac:dyDescent="0.25">
      <c r="A197" s="504" t="s">
        <v>253</v>
      </c>
      <c r="B197" s="504"/>
      <c r="C197" s="504"/>
      <c r="D197" s="48"/>
      <c r="E197" s="49">
        <v>150</v>
      </c>
      <c r="F197" s="44"/>
      <c r="G197" s="38"/>
      <c r="H197" s="38"/>
      <c r="I197" s="45"/>
      <c r="J197" s="200"/>
      <c r="K197" s="200"/>
      <c r="L197" s="200"/>
      <c r="M197" s="200"/>
      <c r="N197" s="200"/>
      <c r="O197" s="200"/>
      <c r="P197" s="200"/>
      <c r="Q197" s="44"/>
      <c r="R197" s="49">
        <v>250</v>
      </c>
      <c r="S197" s="50"/>
      <c r="T197" s="51"/>
      <c r="U197" s="51"/>
      <c r="V197" s="49"/>
      <c r="W197" s="511" t="s">
        <v>158</v>
      </c>
      <c r="X197" s="511"/>
      <c r="Y197" s="511"/>
      <c r="Z197" s="38"/>
      <c r="AA197" s="51">
        <v>150</v>
      </c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51">
        <v>250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E197" s="200"/>
      <c r="BF197" s="200"/>
      <c r="BG197" s="200"/>
      <c r="BH197" s="200"/>
      <c r="BI197" s="200"/>
      <c r="BJ197" s="200"/>
      <c r="BK197" s="200"/>
    </row>
    <row r="198" spans="1:63" ht="15.75" customHeight="1" x14ac:dyDescent="0.25">
      <c r="A198" s="512" t="s">
        <v>63</v>
      </c>
      <c r="B198" s="512"/>
      <c r="C198" s="512"/>
      <c r="D198" s="54" t="s">
        <v>97</v>
      </c>
      <c r="E198" s="47">
        <v>30</v>
      </c>
      <c r="F198" s="44"/>
      <c r="G198" s="38"/>
      <c r="H198" s="38"/>
      <c r="I198" s="45"/>
      <c r="J198" s="200"/>
      <c r="K198" s="200"/>
      <c r="L198" s="200"/>
      <c r="M198" s="200"/>
      <c r="N198" s="200"/>
      <c r="O198" s="200"/>
      <c r="P198" s="200"/>
      <c r="Q198" s="44" t="s">
        <v>124</v>
      </c>
      <c r="R198" s="47">
        <v>50</v>
      </c>
      <c r="S198" s="44"/>
      <c r="T198" s="38"/>
      <c r="U198" s="51"/>
      <c r="V198" s="49"/>
      <c r="W198" s="513" t="s">
        <v>63</v>
      </c>
      <c r="X198" s="513"/>
      <c r="Y198" s="513"/>
      <c r="Z198" s="91" t="s">
        <v>97</v>
      </c>
      <c r="AA198" s="38">
        <v>30</v>
      </c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91" t="s">
        <v>124</v>
      </c>
      <c r="AP198" s="38">
        <v>50</v>
      </c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E198" s="200"/>
      <c r="BF198" s="200"/>
      <c r="BG198" s="200"/>
      <c r="BH198" s="200"/>
      <c r="BI198" s="200"/>
      <c r="BJ198" s="200"/>
      <c r="BK198" s="200"/>
    </row>
    <row r="199" spans="1:63" ht="15.75" customHeight="1" x14ac:dyDescent="0.25">
      <c r="A199" s="512" t="s">
        <v>17</v>
      </c>
      <c r="B199" s="512"/>
      <c r="C199" s="512"/>
      <c r="D199" s="54">
        <v>12.1</v>
      </c>
      <c r="E199" s="47">
        <v>12</v>
      </c>
      <c r="F199" s="44"/>
      <c r="G199" s="38"/>
      <c r="H199" s="38"/>
      <c r="I199" s="45"/>
      <c r="J199" s="200"/>
      <c r="K199" s="200"/>
      <c r="L199" s="200"/>
      <c r="M199" s="200"/>
      <c r="N199" s="200"/>
      <c r="O199" s="200"/>
      <c r="P199" s="200"/>
      <c r="Q199" s="44">
        <v>20</v>
      </c>
      <c r="R199" s="47">
        <v>20</v>
      </c>
      <c r="S199" s="44"/>
      <c r="T199" s="38"/>
      <c r="U199" s="38"/>
      <c r="V199" s="47"/>
      <c r="W199" s="513" t="s">
        <v>17</v>
      </c>
      <c r="X199" s="513"/>
      <c r="Y199" s="513"/>
      <c r="Z199" s="38">
        <v>12.1</v>
      </c>
      <c r="AA199" s="38">
        <v>12</v>
      </c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>
        <v>20</v>
      </c>
      <c r="AP199" s="38">
        <v>20</v>
      </c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E199" s="200"/>
      <c r="BF199" s="200"/>
      <c r="BG199" s="200"/>
      <c r="BH199" s="200"/>
      <c r="BI199" s="200"/>
      <c r="BJ199" s="200"/>
      <c r="BK199" s="200"/>
    </row>
    <row r="200" spans="1:63" ht="15.75" customHeight="1" x14ac:dyDescent="0.25">
      <c r="A200" s="512" t="s">
        <v>48</v>
      </c>
      <c r="B200" s="512"/>
      <c r="C200" s="512"/>
      <c r="D200" s="54">
        <v>9.6</v>
      </c>
      <c r="E200" s="47">
        <v>7.5</v>
      </c>
      <c r="F200" s="44"/>
      <c r="G200" s="38"/>
      <c r="H200" s="38"/>
      <c r="I200" s="45"/>
      <c r="J200" s="200"/>
      <c r="K200" s="200"/>
      <c r="L200" s="200"/>
      <c r="M200" s="200"/>
      <c r="N200" s="200"/>
      <c r="O200" s="200"/>
      <c r="P200" s="200"/>
      <c r="Q200" s="44">
        <v>16</v>
      </c>
      <c r="R200" s="47">
        <v>12.5</v>
      </c>
      <c r="S200" s="44"/>
      <c r="T200" s="38"/>
      <c r="U200" s="38"/>
      <c r="V200" s="47"/>
      <c r="W200" s="513" t="s">
        <v>18</v>
      </c>
      <c r="X200" s="513"/>
      <c r="Y200" s="513"/>
      <c r="Z200" s="38">
        <v>7</v>
      </c>
      <c r="AA200" s="38">
        <v>6</v>
      </c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>
        <v>12</v>
      </c>
      <c r="AP200" s="38">
        <v>10</v>
      </c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E200" s="200"/>
      <c r="BF200" s="200"/>
      <c r="BG200" s="200"/>
      <c r="BH200" s="200"/>
      <c r="BI200" s="200"/>
      <c r="BJ200" s="200"/>
      <c r="BK200" s="200"/>
    </row>
    <row r="201" spans="1:63" ht="15.75" customHeight="1" x14ac:dyDescent="0.25">
      <c r="A201" s="512" t="s">
        <v>18</v>
      </c>
      <c r="B201" s="512"/>
      <c r="C201" s="512"/>
      <c r="D201" s="67">
        <v>7</v>
      </c>
      <c r="E201" s="47">
        <v>6</v>
      </c>
      <c r="F201" s="44"/>
      <c r="G201" s="38"/>
      <c r="H201" s="38"/>
      <c r="I201" s="45"/>
      <c r="J201" s="200"/>
      <c r="K201" s="200"/>
      <c r="L201" s="200"/>
      <c r="M201" s="200"/>
      <c r="N201" s="200"/>
      <c r="O201" s="200"/>
      <c r="P201" s="200"/>
      <c r="Q201" s="186">
        <v>12</v>
      </c>
      <c r="R201" s="47">
        <v>10</v>
      </c>
      <c r="S201" s="44"/>
      <c r="T201" s="38"/>
      <c r="U201" s="38"/>
      <c r="V201" s="47"/>
      <c r="W201" s="513" t="s">
        <v>65</v>
      </c>
      <c r="X201" s="513"/>
      <c r="Y201" s="513"/>
      <c r="Z201" s="38">
        <v>9.6</v>
      </c>
      <c r="AA201" s="38">
        <v>7.5</v>
      </c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>
        <v>16</v>
      </c>
      <c r="AP201" s="38">
        <v>12.5</v>
      </c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E201" s="200"/>
      <c r="BF201" s="200"/>
      <c r="BG201" s="200"/>
      <c r="BH201" s="200"/>
      <c r="BI201" s="200"/>
      <c r="BJ201" s="200"/>
      <c r="BK201" s="200"/>
    </row>
    <row r="202" spans="1:63" ht="15.75" customHeight="1" x14ac:dyDescent="0.25">
      <c r="A202" s="512" t="s">
        <v>249</v>
      </c>
      <c r="B202" s="512"/>
      <c r="C202" s="512"/>
      <c r="D202" s="54">
        <v>3</v>
      </c>
      <c r="E202" s="47">
        <v>3</v>
      </c>
      <c r="F202" s="44"/>
      <c r="G202" s="38"/>
      <c r="H202" s="38"/>
      <c r="I202" s="45"/>
      <c r="J202" s="200"/>
      <c r="K202" s="200"/>
      <c r="L202" s="200"/>
      <c r="M202" s="200"/>
      <c r="N202" s="200"/>
      <c r="O202" s="200"/>
      <c r="P202" s="200"/>
      <c r="Q202" s="44">
        <v>5</v>
      </c>
      <c r="R202" s="47">
        <v>5</v>
      </c>
      <c r="S202" s="44"/>
      <c r="T202" s="38"/>
      <c r="U202" s="38"/>
      <c r="V202" s="47"/>
      <c r="W202" s="513" t="s">
        <v>160</v>
      </c>
      <c r="X202" s="513"/>
      <c r="Y202" s="513"/>
      <c r="Z202" s="38">
        <v>105</v>
      </c>
      <c r="AA202" s="38">
        <v>105</v>
      </c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>
        <v>175</v>
      </c>
      <c r="AP202" s="38">
        <v>175</v>
      </c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E202" s="200"/>
      <c r="BF202" s="200"/>
      <c r="BG202" s="200"/>
      <c r="BH202" s="200"/>
      <c r="BI202" s="200"/>
      <c r="BJ202" s="200"/>
      <c r="BK202" s="200"/>
    </row>
    <row r="203" spans="1:63" ht="15.75" customHeight="1" x14ac:dyDescent="0.25">
      <c r="A203" s="512" t="s">
        <v>61</v>
      </c>
      <c r="B203" s="512"/>
      <c r="C203" s="512"/>
      <c r="D203" s="54">
        <v>105</v>
      </c>
      <c r="E203" s="47">
        <v>105</v>
      </c>
      <c r="F203" s="44"/>
      <c r="G203" s="38"/>
      <c r="H203" s="38"/>
      <c r="I203" s="45"/>
      <c r="J203" s="200"/>
      <c r="K203" s="200"/>
      <c r="L203" s="200"/>
      <c r="M203" s="200"/>
      <c r="N203" s="200"/>
      <c r="O203" s="200"/>
      <c r="P203" s="200"/>
      <c r="Q203" s="44">
        <v>175</v>
      </c>
      <c r="R203" s="47">
        <v>175</v>
      </c>
      <c r="S203" s="44"/>
      <c r="T203" s="38"/>
      <c r="U203" s="38"/>
      <c r="V203" s="47"/>
      <c r="W203" s="511"/>
      <c r="X203" s="511"/>
      <c r="Y203" s="511"/>
      <c r="Z203" s="38"/>
      <c r="AA203" s="38"/>
      <c r="AB203" s="51">
        <v>64.5</v>
      </c>
      <c r="AC203" s="51">
        <v>0.85</v>
      </c>
      <c r="AD203" s="51">
        <v>22.8</v>
      </c>
      <c r="AE203" s="51">
        <v>21.15</v>
      </c>
      <c r="AF203" s="51">
        <v>52.2</v>
      </c>
      <c r="AG203" s="51">
        <v>1.21</v>
      </c>
      <c r="AH203" s="51"/>
      <c r="AI203" s="51">
        <v>907.2</v>
      </c>
      <c r="AJ203" s="51">
        <v>1.45</v>
      </c>
      <c r="AK203" s="51">
        <v>0.13600000000000001</v>
      </c>
      <c r="AL203" s="51">
        <v>4.3500000000000004E-2</v>
      </c>
      <c r="AM203" s="51">
        <v>0.68800000000000006</v>
      </c>
      <c r="AN203" s="51">
        <v>3.49</v>
      </c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E203" s="200"/>
      <c r="BF203" s="200"/>
      <c r="BG203" s="200"/>
      <c r="BH203" s="200"/>
      <c r="BI203" s="200"/>
      <c r="BJ203" s="200"/>
      <c r="BK203" s="200"/>
    </row>
    <row r="204" spans="1:63" ht="15.6" customHeight="1" x14ac:dyDescent="0.3">
      <c r="A204" s="512"/>
      <c r="B204" s="512"/>
      <c r="C204" s="512"/>
      <c r="D204" s="54"/>
      <c r="E204" s="49"/>
      <c r="F204" s="50">
        <v>3.29</v>
      </c>
      <c r="G204" s="51">
        <v>3.16</v>
      </c>
      <c r="H204" s="51">
        <v>9.7899999999999991</v>
      </c>
      <c r="I204" s="213">
        <v>80.849999999999994</v>
      </c>
      <c r="J204" s="178">
        <v>0.14000000000000001</v>
      </c>
      <c r="K204" s="179">
        <v>3.48</v>
      </c>
      <c r="L204" s="179"/>
      <c r="M204" s="179">
        <v>22.85</v>
      </c>
      <c r="N204" s="179">
        <v>52.31</v>
      </c>
      <c r="O204" s="179">
        <v>21.18</v>
      </c>
      <c r="P204" s="180">
        <v>1.22</v>
      </c>
      <c r="Q204" s="54"/>
      <c r="R204" s="49"/>
      <c r="S204" s="50">
        <v>5.49</v>
      </c>
      <c r="T204" s="51">
        <v>5.27</v>
      </c>
      <c r="U204" s="51">
        <v>16.32</v>
      </c>
      <c r="V204" s="49">
        <v>134.80000000000001</v>
      </c>
      <c r="W204" s="110"/>
      <c r="X204" s="110"/>
      <c r="Y204" s="110"/>
      <c r="Z204" s="111"/>
      <c r="AA204" s="111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E204" s="178">
        <v>0.23</v>
      </c>
      <c r="BF204" s="179">
        <v>5.82</v>
      </c>
      <c r="BG204" s="179"/>
      <c r="BH204" s="179">
        <v>38.049999999999997</v>
      </c>
      <c r="BI204" s="179">
        <v>62.18</v>
      </c>
      <c r="BJ204" s="179">
        <v>35.299999999999997</v>
      </c>
      <c r="BK204" s="180">
        <v>2.0299999999999998</v>
      </c>
    </row>
    <row r="205" spans="1:63" ht="16.5" customHeight="1" x14ac:dyDescent="0.25">
      <c r="A205" s="506" t="s">
        <v>245</v>
      </c>
      <c r="B205" s="510"/>
      <c r="C205" s="511"/>
      <c r="D205" s="54"/>
      <c r="E205" s="47"/>
      <c r="F205" s="44"/>
      <c r="G205" s="38"/>
      <c r="H205" s="38"/>
      <c r="I205" s="45"/>
      <c r="J205" s="200"/>
      <c r="K205" s="200"/>
      <c r="L205" s="200"/>
      <c r="M205" s="200"/>
      <c r="N205" s="200"/>
      <c r="O205" s="200"/>
      <c r="P205" s="200"/>
      <c r="Q205" s="44"/>
      <c r="R205" s="47"/>
      <c r="S205" s="44"/>
      <c r="T205" s="38"/>
      <c r="U205" s="51"/>
      <c r="V205" s="51"/>
      <c r="W205" s="506" t="s">
        <v>38</v>
      </c>
      <c r="X205" s="510"/>
      <c r="Y205" s="511"/>
      <c r="Z205" s="38"/>
      <c r="AA205" s="38"/>
      <c r="AB205" s="38"/>
      <c r="AC205" s="51"/>
      <c r="AD205" s="51"/>
      <c r="AE205" s="38"/>
      <c r="AF205" s="38"/>
      <c r="AG205" s="51"/>
      <c r="AH205" s="51"/>
      <c r="AI205" s="38"/>
      <c r="AJ205" s="38"/>
      <c r="AK205" s="51"/>
      <c r="AL205" s="51"/>
      <c r="AM205" s="51"/>
      <c r="AN205" s="51"/>
      <c r="AO205" s="38"/>
      <c r="AP205" s="38"/>
      <c r="AQ205" s="38"/>
      <c r="AR205" s="51"/>
      <c r="AS205" s="51"/>
      <c r="AT205" s="38"/>
      <c r="AU205" s="38"/>
      <c r="AV205" s="51"/>
      <c r="AW205" s="51"/>
      <c r="AX205" s="38"/>
      <c r="AY205" s="38"/>
      <c r="AZ205" s="51"/>
      <c r="BA205" s="51"/>
      <c r="BB205" s="51"/>
      <c r="BC205" s="51"/>
      <c r="BE205" s="200"/>
      <c r="BF205" s="200"/>
      <c r="BG205" s="200"/>
      <c r="BH205" s="200"/>
      <c r="BI205" s="200"/>
      <c r="BJ205" s="200"/>
      <c r="BK205" s="200"/>
    </row>
    <row r="206" spans="1:63" ht="15.75" customHeight="1" x14ac:dyDescent="0.25">
      <c r="A206" s="506" t="s">
        <v>246</v>
      </c>
      <c r="B206" s="510"/>
      <c r="C206" s="511"/>
      <c r="D206" s="54">
        <v>75</v>
      </c>
      <c r="E206" s="49">
        <v>60</v>
      </c>
      <c r="F206" s="44"/>
      <c r="G206" s="38"/>
      <c r="H206" s="38"/>
      <c r="I206" s="45"/>
      <c r="J206" s="200"/>
      <c r="K206" s="200"/>
      <c r="L206" s="200"/>
      <c r="M206" s="200"/>
      <c r="N206" s="200"/>
      <c r="O206" s="200"/>
      <c r="P206" s="200"/>
      <c r="Q206" s="44">
        <v>100</v>
      </c>
      <c r="R206" s="49">
        <v>80</v>
      </c>
      <c r="S206" s="44"/>
      <c r="T206" s="38"/>
      <c r="U206" s="51"/>
      <c r="V206" s="51"/>
      <c r="W206" s="506" t="s">
        <v>172</v>
      </c>
      <c r="X206" s="510"/>
      <c r="Y206" s="511"/>
      <c r="Z206" s="38">
        <v>75</v>
      </c>
      <c r="AA206" s="51">
        <v>60</v>
      </c>
      <c r="AB206" s="38"/>
      <c r="AC206" s="51"/>
      <c r="AD206" s="51"/>
      <c r="AE206" s="38"/>
      <c r="AF206" s="38"/>
      <c r="AG206" s="51"/>
      <c r="AH206" s="51"/>
      <c r="AI206" s="38"/>
      <c r="AJ206" s="38"/>
      <c r="AK206" s="51"/>
      <c r="AL206" s="51"/>
      <c r="AM206" s="51"/>
      <c r="AN206" s="51"/>
      <c r="AO206" s="38">
        <v>100</v>
      </c>
      <c r="AP206" s="51">
        <v>80</v>
      </c>
      <c r="AQ206" s="38"/>
      <c r="AR206" s="51"/>
      <c r="AS206" s="51"/>
      <c r="AT206" s="38"/>
      <c r="AU206" s="38"/>
      <c r="AV206" s="51"/>
      <c r="AW206" s="51"/>
      <c r="AX206" s="38"/>
      <c r="AY206" s="38"/>
      <c r="AZ206" s="51"/>
      <c r="BA206" s="51"/>
      <c r="BB206" s="51"/>
      <c r="BC206" s="51"/>
      <c r="BE206" s="200"/>
      <c r="BF206" s="200"/>
      <c r="BG206" s="200"/>
      <c r="BH206" s="200"/>
      <c r="BI206" s="200"/>
      <c r="BJ206" s="200"/>
      <c r="BK206" s="200"/>
    </row>
    <row r="207" spans="1:63" ht="15.75" customHeight="1" x14ac:dyDescent="0.25">
      <c r="A207" s="507" t="s">
        <v>247</v>
      </c>
      <c r="B207" s="499"/>
      <c r="C207" s="513"/>
      <c r="D207" s="54">
        <v>48</v>
      </c>
      <c r="E207" s="47">
        <v>35</v>
      </c>
      <c r="F207" s="44"/>
      <c r="G207" s="38"/>
      <c r="H207" s="38"/>
      <c r="I207" s="45"/>
      <c r="J207" s="200"/>
      <c r="K207" s="200"/>
      <c r="L207" s="200"/>
      <c r="M207" s="200"/>
      <c r="N207" s="200"/>
      <c r="O207" s="200"/>
      <c r="P207" s="200"/>
      <c r="Q207" s="54">
        <v>65</v>
      </c>
      <c r="R207" s="47">
        <v>48</v>
      </c>
      <c r="S207" s="44"/>
      <c r="T207" s="38"/>
      <c r="U207" s="51"/>
      <c r="V207" s="51"/>
      <c r="W207" s="507" t="s">
        <v>173</v>
      </c>
      <c r="X207" s="499"/>
      <c r="Y207" s="513"/>
      <c r="Z207" s="38">
        <v>45</v>
      </c>
      <c r="AA207" s="38">
        <v>44</v>
      </c>
      <c r="AB207" s="38"/>
      <c r="AC207" s="51"/>
      <c r="AD207" s="51"/>
      <c r="AE207" s="38"/>
      <c r="AF207" s="38"/>
      <c r="AG207" s="51"/>
      <c r="AH207" s="51"/>
      <c r="AI207" s="38"/>
      <c r="AJ207" s="38"/>
      <c r="AK207" s="51"/>
      <c r="AL207" s="51"/>
      <c r="AM207" s="51"/>
      <c r="AN207" s="51"/>
      <c r="AO207" s="38">
        <v>60</v>
      </c>
      <c r="AP207" s="38">
        <v>59</v>
      </c>
      <c r="AQ207" s="38"/>
      <c r="AR207" s="51"/>
      <c r="AS207" s="51"/>
      <c r="AT207" s="38"/>
      <c r="AU207" s="38"/>
      <c r="AV207" s="51"/>
      <c r="AW207" s="51"/>
      <c r="AX207" s="38"/>
      <c r="AY207" s="38"/>
      <c r="AZ207" s="51"/>
      <c r="BA207" s="51"/>
      <c r="BB207" s="51"/>
      <c r="BC207" s="51"/>
      <c r="BE207" s="200"/>
      <c r="BF207" s="200"/>
      <c r="BG207" s="200"/>
      <c r="BH207" s="200"/>
      <c r="BI207" s="200"/>
      <c r="BJ207" s="200"/>
      <c r="BK207" s="200"/>
    </row>
    <row r="208" spans="1:63" ht="15.75" customHeight="1" x14ac:dyDescent="0.25">
      <c r="A208" s="666" t="s">
        <v>321</v>
      </c>
      <c r="B208" s="667"/>
      <c r="C208" s="668"/>
      <c r="D208" s="17">
        <v>12</v>
      </c>
      <c r="E208" s="8">
        <v>10</v>
      </c>
      <c r="F208" s="44"/>
      <c r="G208" s="38"/>
      <c r="H208" s="38"/>
      <c r="I208" s="45"/>
      <c r="J208" s="200"/>
      <c r="K208" s="200"/>
      <c r="L208" s="200"/>
      <c r="M208" s="200"/>
      <c r="N208" s="200"/>
      <c r="O208" s="200"/>
      <c r="P208" s="200"/>
      <c r="Q208" s="17">
        <v>15</v>
      </c>
      <c r="R208" s="8">
        <v>13</v>
      </c>
      <c r="S208" s="44"/>
      <c r="T208" s="38"/>
      <c r="U208" s="51"/>
      <c r="V208" s="51"/>
      <c r="W208" s="507" t="s">
        <v>173</v>
      </c>
      <c r="X208" s="499"/>
      <c r="Y208" s="513"/>
      <c r="Z208" s="38">
        <v>45</v>
      </c>
      <c r="AA208" s="38">
        <v>44</v>
      </c>
      <c r="AB208" s="38"/>
      <c r="AC208" s="51"/>
      <c r="AD208" s="51"/>
      <c r="AE208" s="38"/>
      <c r="AF208" s="38"/>
      <c r="AG208" s="51"/>
      <c r="AH208" s="51"/>
      <c r="AI208" s="38"/>
      <c r="AJ208" s="38"/>
      <c r="AK208" s="51"/>
      <c r="AL208" s="51"/>
      <c r="AM208" s="51"/>
      <c r="AN208" s="51"/>
      <c r="AO208" s="38">
        <v>60</v>
      </c>
      <c r="AP208" s="38">
        <v>59</v>
      </c>
      <c r="AQ208" s="38"/>
      <c r="AR208" s="51"/>
      <c r="AS208" s="51"/>
      <c r="AT208" s="38"/>
      <c r="AU208" s="38"/>
      <c r="AV208" s="51"/>
      <c r="AW208" s="51"/>
      <c r="AX208" s="38"/>
      <c r="AY208" s="38"/>
      <c r="AZ208" s="51"/>
      <c r="BA208" s="51"/>
      <c r="BB208" s="51"/>
      <c r="BC208" s="51"/>
      <c r="BE208" s="200"/>
      <c r="BF208" s="200"/>
      <c r="BG208" s="200"/>
      <c r="BH208" s="200"/>
      <c r="BI208" s="200"/>
      <c r="BJ208" s="200"/>
      <c r="BK208" s="200"/>
    </row>
    <row r="209" spans="1:63" ht="15.75" customHeight="1" x14ac:dyDescent="0.25">
      <c r="A209" s="507" t="s">
        <v>25</v>
      </c>
      <c r="B209" s="499"/>
      <c r="C209" s="513"/>
      <c r="D209" s="54">
        <v>14</v>
      </c>
      <c r="E209" s="47">
        <v>14</v>
      </c>
      <c r="F209" s="44"/>
      <c r="G209" s="38"/>
      <c r="H209" s="38"/>
      <c r="I209" s="45"/>
      <c r="J209" s="200"/>
      <c r="K209" s="200"/>
      <c r="L209" s="200"/>
      <c r="M209" s="200"/>
      <c r="N209" s="200"/>
      <c r="O209" s="200"/>
      <c r="P209" s="200"/>
      <c r="Q209" s="44">
        <v>19</v>
      </c>
      <c r="R209" s="47">
        <v>19</v>
      </c>
      <c r="S209" s="44"/>
      <c r="T209" s="38"/>
      <c r="U209" s="51"/>
      <c r="V209" s="51"/>
      <c r="W209" s="507" t="s">
        <v>25</v>
      </c>
      <c r="X209" s="499"/>
      <c r="Y209" s="513"/>
      <c r="Z209" s="38">
        <v>16</v>
      </c>
      <c r="AA209" s="38">
        <v>16</v>
      </c>
      <c r="AB209" s="38"/>
      <c r="AC209" s="51"/>
      <c r="AD209" s="51"/>
      <c r="AE209" s="38"/>
      <c r="AF209" s="38"/>
      <c r="AG209" s="51"/>
      <c r="AH209" s="51"/>
      <c r="AI209" s="38"/>
      <c r="AJ209" s="38"/>
      <c r="AK209" s="51"/>
      <c r="AL209" s="51"/>
      <c r="AM209" s="51"/>
      <c r="AN209" s="51"/>
      <c r="AO209" s="38">
        <v>21</v>
      </c>
      <c r="AP209" s="38">
        <v>21</v>
      </c>
      <c r="AQ209" s="38"/>
      <c r="AR209" s="51"/>
      <c r="AS209" s="51"/>
      <c r="AT209" s="38"/>
      <c r="AU209" s="38"/>
      <c r="AV209" s="51"/>
      <c r="AW209" s="51"/>
      <c r="AX209" s="38"/>
      <c r="AY209" s="38"/>
      <c r="AZ209" s="51"/>
      <c r="BA209" s="51"/>
      <c r="BB209" s="51"/>
      <c r="BC209" s="51"/>
      <c r="BE209" s="200"/>
      <c r="BF209" s="200"/>
      <c r="BG209" s="200"/>
      <c r="BH209" s="200"/>
      <c r="BI209" s="200"/>
      <c r="BJ209" s="200"/>
      <c r="BK209" s="200"/>
    </row>
    <row r="210" spans="1:63" ht="15.75" customHeight="1" x14ac:dyDescent="0.25">
      <c r="A210" s="565" t="s">
        <v>248</v>
      </c>
      <c r="B210" s="593"/>
      <c r="C210" s="594"/>
      <c r="D210" s="54">
        <v>5</v>
      </c>
      <c r="E210" s="47">
        <v>5</v>
      </c>
      <c r="F210" s="44"/>
      <c r="G210" s="38"/>
      <c r="H210" s="38"/>
      <c r="I210" s="45"/>
      <c r="J210" s="200"/>
      <c r="K210" s="200"/>
      <c r="L210" s="200"/>
      <c r="M210" s="200"/>
      <c r="N210" s="200"/>
      <c r="O210" s="200"/>
      <c r="P210" s="200"/>
      <c r="Q210" s="44">
        <v>5</v>
      </c>
      <c r="R210" s="47">
        <v>5</v>
      </c>
      <c r="S210" s="44"/>
      <c r="T210" s="38"/>
      <c r="U210" s="51"/>
      <c r="V210" s="51"/>
      <c r="W210" s="75"/>
      <c r="X210" s="93"/>
      <c r="Y210" s="94"/>
      <c r="Z210" s="38"/>
      <c r="AA210" s="38"/>
      <c r="AB210" s="38"/>
      <c r="AC210" s="51"/>
      <c r="AD210" s="51"/>
      <c r="AE210" s="38"/>
      <c r="AF210" s="38"/>
      <c r="AG210" s="51"/>
      <c r="AH210" s="51"/>
      <c r="AI210" s="38"/>
      <c r="AJ210" s="38"/>
      <c r="AK210" s="51"/>
      <c r="AL210" s="51"/>
      <c r="AM210" s="51"/>
      <c r="AN210" s="51"/>
      <c r="AO210" s="38"/>
      <c r="AP210" s="38"/>
      <c r="AQ210" s="38"/>
      <c r="AR210" s="51"/>
      <c r="AS210" s="51"/>
      <c r="AT210" s="38"/>
      <c r="AU210" s="38"/>
      <c r="AV210" s="51"/>
      <c r="AW210" s="51"/>
      <c r="AX210" s="38"/>
      <c r="AY210" s="38"/>
      <c r="AZ210" s="51"/>
      <c r="BA210" s="51"/>
      <c r="BB210" s="51"/>
      <c r="BC210" s="51"/>
      <c r="BE210" s="200"/>
      <c r="BF210" s="200"/>
      <c r="BG210" s="200"/>
      <c r="BH210" s="200"/>
      <c r="BI210" s="200"/>
      <c r="BJ210" s="200"/>
      <c r="BK210" s="200"/>
    </row>
    <row r="211" spans="1:63" ht="15.75" customHeight="1" x14ac:dyDescent="0.25">
      <c r="A211" s="507" t="s">
        <v>39</v>
      </c>
      <c r="B211" s="499"/>
      <c r="C211" s="513"/>
      <c r="D211" s="54">
        <v>11</v>
      </c>
      <c r="E211" s="47">
        <v>11</v>
      </c>
      <c r="F211" s="44"/>
      <c r="G211" s="38"/>
      <c r="H211" s="38"/>
      <c r="I211" s="45"/>
      <c r="J211" s="200"/>
      <c r="K211" s="200"/>
      <c r="L211" s="200"/>
      <c r="M211" s="200"/>
      <c r="N211" s="200"/>
      <c r="O211" s="200"/>
      <c r="P211" s="200"/>
      <c r="Q211" s="44">
        <v>14</v>
      </c>
      <c r="R211" s="47">
        <v>14</v>
      </c>
      <c r="S211" s="44"/>
      <c r="T211" s="38"/>
      <c r="U211" s="38"/>
      <c r="V211" s="38"/>
      <c r="W211" s="507" t="s">
        <v>39</v>
      </c>
      <c r="X211" s="499"/>
      <c r="Y211" s="513"/>
      <c r="Z211" s="38">
        <v>11</v>
      </c>
      <c r="AA211" s="38">
        <v>11</v>
      </c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>
        <v>15</v>
      </c>
      <c r="AP211" s="38">
        <v>15</v>
      </c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E211" s="200"/>
      <c r="BF211" s="200"/>
      <c r="BG211" s="200"/>
      <c r="BH211" s="200"/>
      <c r="BI211" s="200"/>
      <c r="BJ211" s="200"/>
      <c r="BK211" s="200"/>
    </row>
    <row r="212" spans="1:63" ht="15.75" customHeight="1" x14ac:dyDescent="0.25">
      <c r="A212" s="507" t="s">
        <v>51</v>
      </c>
      <c r="B212" s="499"/>
      <c r="C212" s="513"/>
      <c r="D212" s="95">
        <v>6</v>
      </c>
      <c r="E212" s="47">
        <v>6</v>
      </c>
      <c r="F212" s="44"/>
      <c r="G212" s="38"/>
      <c r="H212" s="38"/>
      <c r="I212" s="45"/>
      <c r="J212" s="200"/>
      <c r="K212" s="200"/>
      <c r="L212" s="200"/>
      <c r="M212" s="200"/>
      <c r="N212" s="200"/>
      <c r="O212" s="200"/>
      <c r="P212" s="200"/>
      <c r="Q212" s="44">
        <v>8</v>
      </c>
      <c r="R212" s="47">
        <v>8</v>
      </c>
      <c r="S212" s="44"/>
      <c r="T212" s="38"/>
      <c r="U212" s="38"/>
      <c r="V212" s="38"/>
      <c r="W212" s="507" t="s">
        <v>51</v>
      </c>
      <c r="X212" s="499"/>
      <c r="Y212" s="513"/>
      <c r="Z212" s="96">
        <v>6</v>
      </c>
      <c r="AA212" s="38">
        <v>6</v>
      </c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>
        <v>8</v>
      </c>
      <c r="AP212" s="38">
        <v>8</v>
      </c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E212" s="200"/>
      <c r="BF212" s="200"/>
      <c r="BG212" s="200"/>
      <c r="BH212" s="200"/>
      <c r="BI212" s="200"/>
      <c r="BJ212" s="200"/>
      <c r="BK212" s="200"/>
    </row>
    <row r="213" spans="1:63" ht="15.75" customHeight="1" x14ac:dyDescent="0.25">
      <c r="A213" s="512" t="s">
        <v>249</v>
      </c>
      <c r="B213" s="499"/>
      <c r="C213" s="513"/>
      <c r="D213" s="54">
        <v>4</v>
      </c>
      <c r="E213" s="47">
        <v>4</v>
      </c>
      <c r="F213" s="44"/>
      <c r="G213" s="38"/>
      <c r="H213" s="38"/>
      <c r="I213" s="45"/>
      <c r="J213" s="200"/>
      <c r="K213" s="200"/>
      <c r="L213" s="200"/>
      <c r="M213" s="200"/>
      <c r="N213" s="200"/>
      <c r="O213" s="200"/>
      <c r="P213" s="200"/>
      <c r="Q213" s="44">
        <v>5</v>
      </c>
      <c r="R213" s="47">
        <v>5</v>
      </c>
      <c r="S213" s="44"/>
      <c r="T213" s="38"/>
      <c r="U213" s="38"/>
      <c r="V213" s="38"/>
      <c r="W213" s="507" t="s">
        <v>28</v>
      </c>
      <c r="X213" s="499"/>
      <c r="Y213" s="513"/>
      <c r="Z213" s="38">
        <v>2</v>
      </c>
      <c r="AA213" s="38">
        <v>2</v>
      </c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>
        <v>3</v>
      </c>
      <c r="AP213" s="38">
        <v>3</v>
      </c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E213" s="200"/>
      <c r="BF213" s="200"/>
      <c r="BG213" s="200"/>
      <c r="BH213" s="200"/>
      <c r="BI213" s="200"/>
      <c r="BJ213" s="200"/>
      <c r="BK213" s="200"/>
    </row>
    <row r="214" spans="1:63" ht="15.75" customHeight="1" x14ac:dyDescent="0.3">
      <c r="A214" s="663"/>
      <c r="B214" s="664"/>
      <c r="C214" s="665"/>
      <c r="D214" s="54"/>
      <c r="E214" s="49"/>
      <c r="F214" s="50">
        <v>9.32</v>
      </c>
      <c r="G214" s="51">
        <v>7.07</v>
      </c>
      <c r="H214" s="51">
        <v>9.64</v>
      </c>
      <c r="I214" s="213">
        <v>159</v>
      </c>
      <c r="J214" s="178">
        <v>0.06</v>
      </c>
      <c r="K214" s="179">
        <v>0.09</v>
      </c>
      <c r="L214" s="179">
        <v>18</v>
      </c>
      <c r="M214" s="179">
        <v>26.1</v>
      </c>
      <c r="N214" s="179">
        <v>99.7</v>
      </c>
      <c r="O214" s="179">
        <v>19.3</v>
      </c>
      <c r="P214" s="180">
        <v>0.9</v>
      </c>
      <c r="Q214" s="54"/>
      <c r="R214" s="47"/>
      <c r="S214" s="50">
        <v>12.44</v>
      </c>
      <c r="T214" s="51">
        <v>9.24</v>
      </c>
      <c r="U214" s="51">
        <v>12.56</v>
      </c>
      <c r="V214" s="51">
        <v>203</v>
      </c>
      <c r="W214" s="663"/>
      <c r="X214" s="664"/>
      <c r="Y214" s="665"/>
      <c r="Z214" s="38"/>
      <c r="AA214" s="51"/>
      <c r="AB214" s="51">
        <v>180.9</v>
      </c>
      <c r="AC214" s="51">
        <v>165.4</v>
      </c>
      <c r="AD214" s="51">
        <v>22.8</v>
      </c>
      <c r="AE214" s="51">
        <v>16.899999999999999</v>
      </c>
      <c r="AF214" s="51">
        <v>91</v>
      </c>
      <c r="AG214" s="51">
        <v>0.85</v>
      </c>
      <c r="AH214" s="51">
        <v>10</v>
      </c>
      <c r="AI214" s="51">
        <v>8</v>
      </c>
      <c r="AJ214" s="51">
        <v>0.16</v>
      </c>
      <c r="AK214" s="51">
        <v>0.04</v>
      </c>
      <c r="AL214" s="51">
        <v>0.05</v>
      </c>
      <c r="AM214" s="51">
        <v>4.1399999999999997</v>
      </c>
      <c r="AN214" s="51">
        <v>0.06</v>
      </c>
      <c r="AO214" s="38"/>
      <c r="AP214" s="38"/>
      <c r="AQ214" s="51">
        <v>282.60000000000002</v>
      </c>
      <c r="AR214" s="51">
        <v>234.2</v>
      </c>
      <c r="AS214" s="51">
        <v>31.2</v>
      </c>
      <c r="AT214" s="51">
        <v>25.5</v>
      </c>
      <c r="AU214" s="51">
        <v>131</v>
      </c>
      <c r="AV214" s="51">
        <v>1.36</v>
      </c>
      <c r="AW214" s="51">
        <v>14</v>
      </c>
      <c r="AX214" s="51">
        <v>11</v>
      </c>
      <c r="AY214" s="51">
        <v>0.38</v>
      </c>
      <c r="AZ214" s="51">
        <v>0.08</v>
      </c>
      <c r="BA214" s="51">
        <v>0.09</v>
      </c>
      <c r="BB214" s="51">
        <v>6.47</v>
      </c>
      <c r="BC214" s="51">
        <v>0.14000000000000001</v>
      </c>
      <c r="BE214" s="178">
        <v>0.08</v>
      </c>
      <c r="BF214" s="179">
        <v>0.12</v>
      </c>
      <c r="BG214" s="179">
        <v>23</v>
      </c>
      <c r="BH214" s="179">
        <v>35</v>
      </c>
      <c r="BI214" s="179">
        <v>133.1</v>
      </c>
      <c r="BJ214" s="179">
        <v>25.7</v>
      </c>
      <c r="BK214" s="180">
        <v>1.2</v>
      </c>
    </row>
    <row r="215" spans="1:63" s="1" customFormat="1" ht="15" customHeight="1" x14ac:dyDescent="0.25">
      <c r="A215" s="521" t="s">
        <v>163</v>
      </c>
      <c r="B215" s="522"/>
      <c r="C215" s="523"/>
      <c r="D215" s="17"/>
      <c r="E215" s="6">
        <v>120</v>
      </c>
      <c r="F215" s="9"/>
      <c r="G215" s="10"/>
      <c r="H215" s="10"/>
      <c r="I215" s="10"/>
      <c r="J215" s="9"/>
      <c r="K215" s="10"/>
      <c r="L215" s="10"/>
      <c r="M215" s="10"/>
      <c r="N215" s="10"/>
      <c r="O215" s="10"/>
      <c r="P215" s="214"/>
      <c r="Q215" s="24"/>
      <c r="R215" s="6">
        <v>150</v>
      </c>
      <c r="S215" s="9"/>
      <c r="T215" s="10"/>
      <c r="U215" s="10"/>
      <c r="V215" s="6"/>
      <c r="W215" s="521" t="s">
        <v>163</v>
      </c>
      <c r="X215" s="522"/>
      <c r="Y215" s="523"/>
      <c r="Z215" s="7"/>
      <c r="AA215" s="10">
        <v>120</v>
      </c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>
        <v>150</v>
      </c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E215" s="9"/>
      <c r="BF215" s="10"/>
      <c r="BG215" s="10"/>
      <c r="BH215" s="10"/>
      <c r="BI215" s="10"/>
      <c r="BJ215" s="10"/>
      <c r="BK215" s="214"/>
    </row>
    <row r="216" spans="1:63" s="28" customFormat="1" x14ac:dyDescent="0.25">
      <c r="A216" s="521" t="s">
        <v>164</v>
      </c>
      <c r="B216" s="522"/>
      <c r="C216" s="523"/>
      <c r="D216" s="17"/>
      <c r="E216" s="8"/>
      <c r="F216" s="3"/>
      <c r="G216" s="7"/>
      <c r="H216" s="7"/>
      <c r="I216" s="7"/>
      <c r="J216" s="3"/>
      <c r="K216" s="7"/>
      <c r="L216" s="7"/>
      <c r="M216" s="7"/>
      <c r="N216" s="7"/>
      <c r="O216" s="7"/>
      <c r="P216" s="266"/>
      <c r="Q216" s="17"/>
      <c r="R216" s="8"/>
      <c r="S216" s="3"/>
      <c r="T216" s="7"/>
      <c r="U216" s="7"/>
      <c r="V216" s="8"/>
      <c r="W216" s="521" t="s">
        <v>164</v>
      </c>
      <c r="X216" s="522"/>
      <c r="Y216" s="523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E216" s="3"/>
      <c r="BF216" s="7"/>
      <c r="BG216" s="7"/>
      <c r="BH216" s="7"/>
      <c r="BI216" s="7"/>
      <c r="BJ216" s="7"/>
      <c r="BK216" s="266"/>
    </row>
    <row r="217" spans="1:63" s="28" customFormat="1" x14ac:dyDescent="0.25">
      <c r="A217" s="524" t="s">
        <v>115</v>
      </c>
      <c r="B217" s="525"/>
      <c r="C217" s="526"/>
      <c r="D217" s="17">
        <v>42</v>
      </c>
      <c r="E217" s="8">
        <v>42</v>
      </c>
      <c r="F217" s="3"/>
      <c r="G217" s="7"/>
      <c r="H217" s="7"/>
      <c r="I217" s="7"/>
      <c r="J217" s="3"/>
      <c r="K217" s="7"/>
      <c r="L217" s="7"/>
      <c r="M217" s="7"/>
      <c r="N217" s="7"/>
      <c r="O217" s="7"/>
      <c r="P217" s="266"/>
      <c r="Q217" s="17">
        <v>52.5</v>
      </c>
      <c r="R217" s="8">
        <v>52.5</v>
      </c>
      <c r="S217" s="3"/>
      <c r="T217" s="7"/>
      <c r="U217" s="7"/>
      <c r="V217" s="8"/>
      <c r="W217" s="524" t="s">
        <v>115</v>
      </c>
      <c r="X217" s="525"/>
      <c r="Y217" s="526"/>
      <c r="Z217" s="7">
        <v>42</v>
      </c>
      <c r="AA217" s="7">
        <v>42</v>
      </c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>
        <v>52.5</v>
      </c>
      <c r="AP217" s="7">
        <v>52.5</v>
      </c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E217" s="3"/>
      <c r="BF217" s="7"/>
      <c r="BG217" s="7"/>
      <c r="BH217" s="7"/>
      <c r="BI217" s="7"/>
      <c r="BJ217" s="7"/>
      <c r="BK217" s="266"/>
    </row>
    <row r="218" spans="1:63" s="1" customFormat="1" x14ac:dyDescent="0.25">
      <c r="A218" s="543" t="s">
        <v>228</v>
      </c>
      <c r="B218" s="515"/>
      <c r="C218" s="516"/>
      <c r="D218" s="17">
        <v>4</v>
      </c>
      <c r="E218" s="6">
        <v>4</v>
      </c>
      <c r="F218" s="9"/>
      <c r="G218" s="10"/>
      <c r="H218" s="10"/>
      <c r="I218" s="10"/>
      <c r="J218" s="9"/>
      <c r="K218" s="10"/>
      <c r="L218" s="10"/>
      <c r="M218" s="10"/>
      <c r="N218" s="10"/>
      <c r="O218" s="10"/>
      <c r="P218" s="214"/>
      <c r="Q218" s="17">
        <v>5</v>
      </c>
      <c r="R218" s="6">
        <v>5</v>
      </c>
      <c r="S218" s="9"/>
      <c r="T218" s="10"/>
      <c r="U218" s="10"/>
      <c r="V218" s="18"/>
      <c r="W218" s="543" t="s">
        <v>132</v>
      </c>
      <c r="X218" s="515"/>
      <c r="Y218" s="516"/>
      <c r="Z218" s="7">
        <v>4</v>
      </c>
      <c r="AA218" s="10">
        <v>4</v>
      </c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7">
        <v>5</v>
      </c>
      <c r="AP218" s="10">
        <v>5</v>
      </c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E218" s="9"/>
      <c r="BF218" s="10"/>
      <c r="BG218" s="10"/>
      <c r="BH218" s="10"/>
      <c r="BI218" s="10"/>
      <c r="BJ218" s="10"/>
      <c r="BK218" s="214"/>
    </row>
    <row r="219" spans="1:63" s="1" customFormat="1" ht="15.6" x14ac:dyDescent="0.3">
      <c r="A219" s="521"/>
      <c r="B219" s="522"/>
      <c r="C219" s="523"/>
      <c r="D219" s="24"/>
      <c r="E219" s="6"/>
      <c r="F219" s="9">
        <v>4.54</v>
      </c>
      <c r="G219" s="10">
        <v>3.48</v>
      </c>
      <c r="H219" s="10">
        <v>21.8</v>
      </c>
      <c r="I219" s="10">
        <v>156.80000000000001</v>
      </c>
      <c r="J219" s="9">
        <v>0.04</v>
      </c>
      <c r="K219" s="10"/>
      <c r="L219" s="10">
        <v>20</v>
      </c>
      <c r="M219" s="10">
        <v>4</v>
      </c>
      <c r="N219" s="10">
        <v>37.96</v>
      </c>
      <c r="O219" s="10">
        <v>18</v>
      </c>
      <c r="P219" s="214">
        <v>1.08</v>
      </c>
      <c r="Q219" s="24"/>
      <c r="R219" s="6"/>
      <c r="S219" s="9">
        <v>5.68</v>
      </c>
      <c r="T219" s="10">
        <v>4.3600000000000003</v>
      </c>
      <c r="U219" s="10">
        <v>27.25</v>
      </c>
      <c r="V219" s="6">
        <v>191</v>
      </c>
      <c r="W219" s="521"/>
      <c r="X219" s="522"/>
      <c r="Y219" s="523"/>
      <c r="Z219" s="10"/>
      <c r="AA219" s="10"/>
      <c r="AB219" s="10">
        <v>0.3</v>
      </c>
      <c r="AC219" s="10">
        <v>31.2</v>
      </c>
      <c r="AD219" s="10">
        <v>5</v>
      </c>
      <c r="AE219" s="10">
        <v>21.8</v>
      </c>
      <c r="AF219" s="10">
        <v>38.200000000000003</v>
      </c>
      <c r="AG219" s="10">
        <v>1.1399999999999999</v>
      </c>
      <c r="AH219" s="10">
        <v>20</v>
      </c>
      <c r="AI219" s="10">
        <v>15</v>
      </c>
      <c r="AJ219" s="10">
        <v>1</v>
      </c>
      <c r="AK219" s="10">
        <v>0.06</v>
      </c>
      <c r="AL219" s="10">
        <v>0.03</v>
      </c>
      <c r="AM219" s="10">
        <v>0.8</v>
      </c>
      <c r="AN219" s="10"/>
      <c r="AO219" s="10"/>
      <c r="AP219" s="10"/>
      <c r="AQ219" s="10">
        <v>0.4</v>
      </c>
      <c r="AR219" s="10">
        <v>41.3</v>
      </c>
      <c r="AS219" s="10">
        <v>6.4</v>
      </c>
      <c r="AT219" s="10">
        <v>29</v>
      </c>
      <c r="AU219" s="10">
        <v>50.6</v>
      </c>
      <c r="AV219" s="10">
        <v>1.52</v>
      </c>
      <c r="AW219" s="10">
        <v>20</v>
      </c>
      <c r="AX219" s="10">
        <v>15</v>
      </c>
      <c r="AY219" s="10">
        <v>1.31</v>
      </c>
      <c r="AZ219" s="10">
        <v>0.08</v>
      </c>
      <c r="BA219" s="10">
        <v>0.03</v>
      </c>
      <c r="BB219" s="10">
        <v>1.07</v>
      </c>
      <c r="BC219" s="10"/>
      <c r="BE219" s="9">
        <v>0.06</v>
      </c>
      <c r="BF219" s="10"/>
      <c r="BG219" s="10">
        <v>20</v>
      </c>
      <c r="BH219" s="10">
        <v>5</v>
      </c>
      <c r="BI219" s="10">
        <v>38.200000000000003</v>
      </c>
      <c r="BJ219" s="10">
        <v>21.8</v>
      </c>
      <c r="BK219" s="214">
        <v>1.1399999999999999</v>
      </c>
    </row>
    <row r="220" spans="1:63" ht="15.75" customHeight="1" x14ac:dyDescent="0.25">
      <c r="A220" s="554" t="s">
        <v>354</v>
      </c>
      <c r="B220" s="554"/>
      <c r="C220" s="554"/>
      <c r="D220" s="54"/>
      <c r="E220" s="49">
        <v>20</v>
      </c>
      <c r="F220" s="44"/>
      <c r="G220" s="38"/>
      <c r="H220" s="38"/>
      <c r="I220" s="270"/>
      <c r="J220" s="175"/>
      <c r="K220" s="176"/>
      <c r="L220" s="176"/>
      <c r="M220" s="176"/>
      <c r="N220" s="176"/>
      <c r="O220" s="176"/>
      <c r="P220" s="177"/>
      <c r="Q220" s="54"/>
      <c r="R220" s="49">
        <v>40</v>
      </c>
      <c r="S220" s="44"/>
      <c r="T220" s="38"/>
      <c r="U220" s="38"/>
      <c r="V220" s="47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E220" s="175"/>
      <c r="BF220" s="176"/>
      <c r="BG220" s="176"/>
      <c r="BH220" s="176"/>
      <c r="BI220" s="176"/>
      <c r="BJ220" s="176"/>
      <c r="BK220" s="177"/>
    </row>
    <row r="221" spans="1:63" ht="16.5" customHeight="1" x14ac:dyDescent="0.25">
      <c r="A221" s="620" t="s">
        <v>21</v>
      </c>
      <c r="B221" s="620"/>
      <c r="C221" s="620"/>
      <c r="D221" s="98">
        <v>1.1499999999999999</v>
      </c>
      <c r="E221" s="99">
        <v>1.1499999999999999</v>
      </c>
      <c r="F221" s="70"/>
      <c r="G221" s="71"/>
      <c r="H221" s="71"/>
      <c r="I221" s="271"/>
      <c r="J221" s="272"/>
      <c r="K221" s="273"/>
      <c r="L221" s="273"/>
      <c r="M221" s="273"/>
      <c r="N221" s="273"/>
      <c r="O221" s="273"/>
      <c r="P221" s="274"/>
      <c r="Q221" s="98">
        <v>2.2999999999999998</v>
      </c>
      <c r="R221" s="99">
        <v>2.2999999999999998</v>
      </c>
      <c r="S221" s="70"/>
      <c r="T221" s="71"/>
      <c r="U221" s="71"/>
      <c r="V221" s="97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E221" s="272"/>
      <c r="BF221" s="273"/>
      <c r="BG221" s="273"/>
      <c r="BH221" s="273"/>
      <c r="BI221" s="273"/>
      <c r="BJ221" s="273"/>
      <c r="BK221" s="274"/>
    </row>
    <row r="222" spans="1:63" s="1" customFormat="1" x14ac:dyDescent="0.25">
      <c r="A222" s="543" t="s">
        <v>249</v>
      </c>
      <c r="B222" s="515"/>
      <c r="C222" s="516"/>
      <c r="D222" s="17">
        <v>0.45</v>
      </c>
      <c r="E222" s="6">
        <v>0.45</v>
      </c>
      <c r="F222" s="9"/>
      <c r="G222" s="10"/>
      <c r="H222" s="10"/>
      <c r="I222" s="10"/>
      <c r="J222" s="9"/>
      <c r="K222" s="10"/>
      <c r="L222" s="10"/>
      <c r="M222" s="10"/>
      <c r="N222" s="10"/>
      <c r="O222" s="10"/>
      <c r="P222" s="214"/>
      <c r="Q222" s="17">
        <v>0.9</v>
      </c>
      <c r="R222" s="6">
        <v>0.9</v>
      </c>
      <c r="S222" s="9"/>
      <c r="T222" s="10"/>
      <c r="U222" s="10"/>
      <c r="V222" s="18"/>
      <c r="W222" s="543" t="s">
        <v>132</v>
      </c>
      <c r="X222" s="515"/>
      <c r="Y222" s="516"/>
      <c r="Z222" s="7">
        <v>4</v>
      </c>
      <c r="AA222" s="10">
        <v>4</v>
      </c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7">
        <v>5</v>
      </c>
      <c r="AP222" s="10">
        <v>5</v>
      </c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E222" s="9"/>
      <c r="BF222" s="10"/>
      <c r="BG222" s="10"/>
      <c r="BH222" s="10"/>
      <c r="BI222" s="10"/>
      <c r="BJ222" s="10"/>
      <c r="BK222" s="214"/>
    </row>
    <row r="223" spans="1:63" ht="16.5" customHeight="1" x14ac:dyDescent="0.25">
      <c r="A223" s="564" t="s">
        <v>61</v>
      </c>
      <c r="B223" s="564"/>
      <c r="C223" s="564"/>
      <c r="D223" s="54">
        <v>11.5</v>
      </c>
      <c r="E223" s="47">
        <v>11.5</v>
      </c>
      <c r="F223" s="100"/>
      <c r="G223" s="101"/>
      <c r="H223" s="101"/>
      <c r="I223" s="275"/>
      <c r="J223" s="276"/>
      <c r="K223" s="277"/>
      <c r="L223" s="277"/>
      <c r="M223" s="277"/>
      <c r="N223" s="277"/>
      <c r="O223" s="277"/>
      <c r="P223" s="278"/>
      <c r="Q223" s="54">
        <v>23</v>
      </c>
      <c r="R223" s="47">
        <v>23</v>
      </c>
      <c r="S223" s="100"/>
      <c r="T223" s="101"/>
      <c r="U223" s="101"/>
      <c r="V223" s="103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E223" s="276"/>
      <c r="BF223" s="277"/>
      <c r="BG223" s="277"/>
      <c r="BH223" s="277"/>
      <c r="BI223" s="277"/>
      <c r="BJ223" s="277"/>
      <c r="BK223" s="278"/>
    </row>
    <row r="224" spans="1:63" ht="15.75" customHeight="1" x14ac:dyDescent="0.25">
      <c r="A224" s="565" t="s">
        <v>248</v>
      </c>
      <c r="B224" s="565"/>
      <c r="C224" s="565"/>
      <c r="D224" s="54">
        <v>5.5</v>
      </c>
      <c r="E224" s="47">
        <v>4.5</v>
      </c>
      <c r="F224" s="44"/>
      <c r="G224" s="38"/>
      <c r="H224" s="38"/>
      <c r="I224" s="270"/>
      <c r="J224" s="175"/>
      <c r="K224" s="176"/>
      <c r="L224" s="176"/>
      <c r="M224" s="176"/>
      <c r="N224" s="176"/>
      <c r="O224" s="176"/>
      <c r="P224" s="177"/>
      <c r="Q224" s="54">
        <v>11</v>
      </c>
      <c r="R224" s="47">
        <v>9</v>
      </c>
      <c r="S224" s="44"/>
      <c r="T224" s="38"/>
      <c r="U224" s="51"/>
      <c r="V224" s="51"/>
      <c r="W224" s="75"/>
      <c r="X224" s="93"/>
      <c r="Y224" s="94"/>
      <c r="Z224" s="38"/>
      <c r="AA224" s="38"/>
      <c r="AB224" s="38"/>
      <c r="AC224" s="51"/>
      <c r="AD224" s="51"/>
      <c r="AE224" s="38"/>
      <c r="AF224" s="38"/>
      <c r="AG224" s="51"/>
      <c r="AH224" s="51"/>
      <c r="AI224" s="38"/>
      <c r="AJ224" s="38"/>
      <c r="AK224" s="51"/>
      <c r="AL224" s="51"/>
      <c r="AM224" s="51"/>
      <c r="AN224" s="51"/>
      <c r="AO224" s="38"/>
      <c r="AP224" s="38"/>
      <c r="AQ224" s="38"/>
      <c r="AR224" s="51"/>
      <c r="AS224" s="51"/>
      <c r="AT224" s="38"/>
      <c r="AU224" s="38"/>
      <c r="AV224" s="51"/>
      <c r="AW224" s="51"/>
      <c r="AX224" s="38"/>
      <c r="AY224" s="38"/>
      <c r="AZ224" s="51"/>
      <c r="BA224" s="51"/>
      <c r="BB224" s="51"/>
      <c r="BC224" s="51"/>
      <c r="BE224" s="175"/>
      <c r="BF224" s="176"/>
      <c r="BG224" s="176"/>
      <c r="BH224" s="176"/>
      <c r="BI224" s="176"/>
      <c r="BJ224" s="176"/>
      <c r="BK224" s="177"/>
    </row>
    <row r="225" spans="1:66" ht="15.75" customHeight="1" x14ac:dyDescent="0.25">
      <c r="A225" s="536" t="s">
        <v>7</v>
      </c>
      <c r="B225" s="536"/>
      <c r="C225" s="536"/>
      <c r="D225" s="54">
        <v>0.9</v>
      </c>
      <c r="E225" s="47">
        <v>0.9</v>
      </c>
      <c r="F225" s="50"/>
      <c r="G225" s="51"/>
      <c r="H225" s="51"/>
      <c r="I225" s="213"/>
      <c r="J225" s="178"/>
      <c r="K225" s="179"/>
      <c r="L225" s="179"/>
      <c r="M225" s="179"/>
      <c r="N225" s="179"/>
      <c r="O225" s="179"/>
      <c r="P225" s="180"/>
      <c r="Q225" s="54">
        <v>1.8</v>
      </c>
      <c r="R225" s="47">
        <v>1.8</v>
      </c>
      <c r="S225" s="50"/>
      <c r="T225" s="51"/>
      <c r="U225" s="51"/>
      <c r="V225" s="4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E225" s="178"/>
      <c r="BF225" s="179"/>
      <c r="BG225" s="179"/>
      <c r="BH225" s="179"/>
      <c r="BI225" s="179"/>
      <c r="BJ225" s="179"/>
      <c r="BK225" s="180"/>
    </row>
    <row r="226" spans="1:66" ht="15.75" customHeight="1" x14ac:dyDescent="0.3">
      <c r="A226" s="560"/>
      <c r="B226" s="560"/>
      <c r="C226" s="560"/>
      <c r="D226" s="54"/>
      <c r="E226" s="47"/>
      <c r="F226" s="50">
        <v>0.28999999999999998</v>
      </c>
      <c r="G226" s="51">
        <v>0.9</v>
      </c>
      <c r="H226" s="51">
        <v>1.39</v>
      </c>
      <c r="I226" s="213">
        <v>19.850000000000001</v>
      </c>
      <c r="J226" s="178">
        <v>0.05</v>
      </c>
      <c r="K226" s="179">
        <v>0.47</v>
      </c>
      <c r="L226" s="179">
        <v>6.9</v>
      </c>
      <c r="M226" s="179">
        <v>6.74</v>
      </c>
      <c r="N226" s="179">
        <v>7.6</v>
      </c>
      <c r="O226" s="179">
        <v>2.4</v>
      </c>
      <c r="P226" s="180">
        <v>0.11</v>
      </c>
      <c r="Q226" s="54"/>
      <c r="R226" s="47"/>
      <c r="S226" s="50">
        <v>0.57999999999999996</v>
      </c>
      <c r="T226" s="51">
        <v>1.81</v>
      </c>
      <c r="U226" s="51">
        <v>2.77</v>
      </c>
      <c r="V226" s="52">
        <v>39.700000000000003</v>
      </c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E226" s="178">
        <v>0.1</v>
      </c>
      <c r="BF226" s="179">
        <v>0.93</v>
      </c>
      <c r="BG226" s="179">
        <v>13.8</v>
      </c>
      <c r="BH226" s="179">
        <v>13.48</v>
      </c>
      <c r="BI226" s="179">
        <v>15.19</v>
      </c>
      <c r="BJ226" s="179">
        <v>4.8</v>
      </c>
      <c r="BK226" s="180">
        <v>0.22</v>
      </c>
    </row>
    <row r="227" spans="1:66" ht="18.75" hidden="1" customHeight="1" x14ac:dyDescent="0.3">
      <c r="A227" s="560"/>
      <c r="B227" s="560"/>
      <c r="C227" s="560"/>
      <c r="D227" s="54"/>
      <c r="E227" s="47"/>
      <c r="F227" s="50"/>
      <c r="G227" s="51"/>
      <c r="H227" s="51"/>
      <c r="I227" s="52"/>
      <c r="J227" s="201"/>
      <c r="K227" s="201"/>
      <c r="L227" s="201"/>
      <c r="M227" s="201"/>
      <c r="N227" s="201"/>
      <c r="O227" s="201"/>
      <c r="P227" s="201"/>
      <c r="Q227" s="44"/>
      <c r="R227" s="47"/>
      <c r="S227" s="44"/>
      <c r="T227" s="51"/>
      <c r="U227" s="51"/>
      <c r="V227" s="4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E227" s="201"/>
      <c r="BF227" s="201"/>
      <c r="BG227" s="201"/>
      <c r="BH227" s="201"/>
      <c r="BI227" s="201"/>
      <c r="BJ227" s="201"/>
      <c r="BK227" s="201"/>
    </row>
    <row r="228" spans="1:66" ht="18.75" hidden="1" customHeight="1" x14ac:dyDescent="0.3">
      <c r="A228" s="560"/>
      <c r="B228" s="560"/>
      <c r="C228" s="560"/>
      <c r="D228" s="54"/>
      <c r="E228" s="47"/>
      <c r="F228" s="50"/>
      <c r="G228" s="51"/>
      <c r="H228" s="51"/>
      <c r="I228" s="52"/>
      <c r="J228" s="201"/>
      <c r="K228" s="201"/>
      <c r="L228" s="201"/>
      <c r="M228" s="201"/>
      <c r="N228" s="201"/>
      <c r="O228" s="201"/>
      <c r="P228" s="201"/>
      <c r="Q228" s="44"/>
      <c r="R228" s="47"/>
      <c r="S228" s="50"/>
      <c r="T228" s="51"/>
      <c r="U228" s="51"/>
      <c r="V228" s="4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E228" s="201"/>
      <c r="BF228" s="201"/>
      <c r="BG228" s="201"/>
      <c r="BH228" s="201"/>
      <c r="BI228" s="201"/>
      <c r="BJ228" s="201"/>
      <c r="BK228" s="201"/>
    </row>
    <row r="229" spans="1:66" s="1" customFormat="1" x14ac:dyDescent="0.25">
      <c r="A229" s="521" t="s">
        <v>303</v>
      </c>
      <c r="B229" s="522"/>
      <c r="C229" s="523"/>
      <c r="D229" s="311">
        <v>36</v>
      </c>
      <c r="E229" s="312">
        <v>20</v>
      </c>
      <c r="F229" s="313">
        <v>0.1</v>
      </c>
      <c r="G229" s="314">
        <v>0.02</v>
      </c>
      <c r="H229" s="314">
        <v>0.46</v>
      </c>
      <c r="I229" s="315">
        <v>2.2000000000000002</v>
      </c>
      <c r="J229" s="10">
        <v>0.02</v>
      </c>
      <c r="K229" s="10">
        <v>3.4</v>
      </c>
      <c r="L229" s="10">
        <v>0</v>
      </c>
      <c r="M229" s="10">
        <v>35.53</v>
      </c>
      <c r="N229" s="10">
        <v>36.549999999999997</v>
      </c>
      <c r="O229" s="10">
        <v>18.079999999999998</v>
      </c>
      <c r="P229" s="10">
        <v>1.01</v>
      </c>
      <c r="Q229" s="311">
        <v>55</v>
      </c>
      <c r="R229" s="312">
        <v>30</v>
      </c>
      <c r="S229" s="313">
        <v>0.15</v>
      </c>
      <c r="T229" s="314">
        <v>0.03</v>
      </c>
      <c r="U229" s="314">
        <v>0.69</v>
      </c>
      <c r="V229" s="312">
        <v>3.3</v>
      </c>
      <c r="BE229" s="10">
        <v>0.02</v>
      </c>
      <c r="BF229" s="10">
        <v>3.4</v>
      </c>
      <c r="BG229" s="10">
        <v>0</v>
      </c>
      <c r="BH229" s="10">
        <v>35.53</v>
      </c>
      <c r="BI229" s="10">
        <v>36.549999999999997</v>
      </c>
      <c r="BJ229" s="10">
        <v>18.079999999999998</v>
      </c>
      <c r="BK229" s="10">
        <v>1.01</v>
      </c>
      <c r="BM229" s="39"/>
      <c r="BN229" s="39"/>
    </row>
    <row r="230" spans="1:66" ht="18.75" customHeight="1" x14ac:dyDescent="0.25">
      <c r="A230" s="521" t="s">
        <v>121</v>
      </c>
      <c r="B230" s="522"/>
      <c r="C230" s="523"/>
      <c r="D230" s="17"/>
      <c r="E230" s="6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1"/>
      <c r="Y230" s="201"/>
      <c r="Z230" s="200"/>
      <c r="AA230" s="200"/>
      <c r="AB230" s="200"/>
      <c r="AC230" s="200"/>
      <c r="AD230" s="498" t="s">
        <v>121</v>
      </c>
      <c r="AE230" s="498"/>
      <c r="AF230" s="498"/>
      <c r="AG230" s="200"/>
      <c r="AH230" s="201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1"/>
      <c r="AW230" s="201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200"/>
      <c r="BH230" s="200"/>
      <c r="BI230" s="200"/>
      <c r="BJ230" s="200"/>
      <c r="BK230" s="200"/>
    </row>
    <row r="231" spans="1:66" ht="18.75" customHeight="1" x14ac:dyDescent="0.25">
      <c r="A231" s="521" t="s">
        <v>144</v>
      </c>
      <c r="B231" s="522"/>
      <c r="C231" s="523"/>
      <c r="D231" s="17"/>
      <c r="E231" s="6">
        <v>150</v>
      </c>
      <c r="F231" s="3"/>
      <c r="G231" s="7"/>
      <c r="H231" s="7"/>
      <c r="I231" s="20"/>
      <c r="J231" s="200"/>
      <c r="K231" s="200"/>
      <c r="L231" s="200"/>
      <c r="M231" s="200"/>
      <c r="N231" s="200"/>
      <c r="O231" s="200"/>
      <c r="P231" s="200"/>
      <c r="Q231" s="24"/>
      <c r="R231" s="6">
        <v>180</v>
      </c>
      <c r="S231" s="3"/>
      <c r="T231" s="7"/>
      <c r="U231" s="16"/>
      <c r="V231" s="12"/>
      <c r="W231" s="504" t="s">
        <v>144</v>
      </c>
      <c r="X231" s="510"/>
      <c r="Y231" s="511"/>
      <c r="Z231" s="38"/>
      <c r="AA231" s="51">
        <v>150</v>
      </c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51"/>
      <c r="AP231" s="51">
        <v>180</v>
      </c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E231" s="175"/>
      <c r="BF231" s="176"/>
      <c r="BG231" s="176"/>
      <c r="BH231" s="176"/>
      <c r="BI231" s="176"/>
      <c r="BJ231" s="176"/>
      <c r="BK231" s="177"/>
    </row>
    <row r="232" spans="1:66" ht="18.75" customHeight="1" x14ac:dyDescent="0.25">
      <c r="A232" s="543" t="s">
        <v>22</v>
      </c>
      <c r="B232" s="515"/>
      <c r="C232" s="516"/>
      <c r="D232" s="17">
        <v>15</v>
      </c>
      <c r="E232" s="8">
        <v>15</v>
      </c>
      <c r="F232" s="3"/>
      <c r="G232" s="7"/>
      <c r="H232" s="7"/>
      <c r="I232" s="20"/>
      <c r="J232" s="200"/>
      <c r="K232" s="200"/>
      <c r="L232" s="200"/>
      <c r="M232" s="200"/>
      <c r="N232" s="200"/>
      <c r="O232" s="200"/>
      <c r="P232" s="200"/>
      <c r="Q232" s="17">
        <v>18</v>
      </c>
      <c r="R232" s="8">
        <v>18</v>
      </c>
      <c r="S232" s="3"/>
      <c r="T232" s="7"/>
      <c r="U232" s="10"/>
      <c r="V232" s="6"/>
      <c r="W232" s="512" t="s">
        <v>22</v>
      </c>
      <c r="X232" s="499"/>
      <c r="Y232" s="513"/>
      <c r="Z232" s="38">
        <v>15</v>
      </c>
      <c r="AA232" s="38">
        <v>15</v>
      </c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>
        <v>18</v>
      </c>
      <c r="AP232" s="38">
        <v>18</v>
      </c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E232" s="175"/>
      <c r="BF232" s="176"/>
      <c r="BG232" s="176"/>
      <c r="BH232" s="176"/>
      <c r="BI232" s="176"/>
      <c r="BJ232" s="176"/>
      <c r="BK232" s="177"/>
    </row>
    <row r="233" spans="1:66" ht="18.75" customHeight="1" x14ac:dyDescent="0.25">
      <c r="A233" s="543" t="s">
        <v>6</v>
      </c>
      <c r="B233" s="515"/>
      <c r="C233" s="516"/>
      <c r="D233" s="17">
        <v>12</v>
      </c>
      <c r="E233" s="8">
        <v>12</v>
      </c>
      <c r="F233" s="3"/>
      <c r="G233" s="7"/>
      <c r="H233" s="7"/>
      <c r="I233" s="20"/>
      <c r="J233" s="200"/>
      <c r="K233" s="200"/>
      <c r="L233" s="200"/>
      <c r="M233" s="200"/>
      <c r="N233" s="200"/>
      <c r="O233" s="200"/>
      <c r="P233" s="200"/>
      <c r="Q233" s="17">
        <v>15</v>
      </c>
      <c r="R233" s="8">
        <v>15</v>
      </c>
      <c r="S233" s="3"/>
      <c r="T233" s="7"/>
      <c r="U233" s="10"/>
      <c r="V233" s="6"/>
      <c r="W233" s="512" t="s">
        <v>22</v>
      </c>
      <c r="X233" s="499"/>
      <c r="Y233" s="513"/>
      <c r="Z233" s="38">
        <v>15</v>
      </c>
      <c r="AA233" s="38">
        <v>15</v>
      </c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>
        <v>18</v>
      </c>
      <c r="AP233" s="38">
        <v>18</v>
      </c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E233" s="175"/>
      <c r="BF233" s="176"/>
      <c r="BG233" s="176"/>
      <c r="BH233" s="176"/>
      <c r="BI233" s="176"/>
      <c r="BJ233" s="176"/>
      <c r="BK233" s="177"/>
    </row>
    <row r="234" spans="1:66" ht="18.75" customHeight="1" x14ac:dyDescent="0.25">
      <c r="A234" s="543"/>
      <c r="B234" s="515"/>
      <c r="C234" s="516"/>
      <c r="D234" s="17"/>
      <c r="E234" s="8"/>
      <c r="F234" s="9">
        <v>0.33</v>
      </c>
      <c r="G234" s="10">
        <v>0.02</v>
      </c>
      <c r="H234" s="10">
        <v>20.83</v>
      </c>
      <c r="I234" s="18">
        <v>85</v>
      </c>
      <c r="J234" s="201">
        <v>0.01</v>
      </c>
      <c r="K234" s="201">
        <v>19</v>
      </c>
      <c r="L234" s="201"/>
      <c r="M234" s="201">
        <v>14.39</v>
      </c>
      <c r="N234" s="201">
        <v>7.4</v>
      </c>
      <c r="O234" s="201">
        <v>6.98</v>
      </c>
      <c r="P234" s="201">
        <v>0.34</v>
      </c>
      <c r="Q234" s="24"/>
      <c r="R234" s="6"/>
      <c r="S234" s="9">
        <v>0.4</v>
      </c>
      <c r="T234" s="10">
        <v>0.02</v>
      </c>
      <c r="U234" s="10">
        <v>24.99</v>
      </c>
      <c r="V234" s="6">
        <v>102</v>
      </c>
      <c r="W234" s="512" t="s">
        <v>6</v>
      </c>
      <c r="X234" s="499"/>
      <c r="Y234" s="513"/>
      <c r="Z234" s="38">
        <v>12</v>
      </c>
      <c r="AA234" s="38">
        <v>12</v>
      </c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>
        <v>15</v>
      </c>
      <c r="AP234" s="38">
        <v>15</v>
      </c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E234" s="178">
        <v>0.05</v>
      </c>
      <c r="BF234" s="179">
        <v>21</v>
      </c>
      <c r="BG234" s="179"/>
      <c r="BH234" s="179">
        <v>16.8</v>
      </c>
      <c r="BI234" s="179">
        <v>9.6</v>
      </c>
      <c r="BJ234" s="179">
        <v>7.85</v>
      </c>
      <c r="BK234" s="180">
        <v>0.56999999999999995</v>
      </c>
    </row>
    <row r="235" spans="1:66" ht="12.75" hidden="1" customHeight="1" x14ac:dyDescent="0.3">
      <c r="A235" s="504"/>
      <c r="B235" s="504"/>
      <c r="C235" s="504"/>
      <c r="D235" s="54"/>
      <c r="E235" s="49"/>
      <c r="F235" s="50"/>
      <c r="G235" s="51"/>
      <c r="H235" s="51"/>
      <c r="I235" s="52"/>
      <c r="J235" s="201"/>
      <c r="K235" s="201"/>
      <c r="L235" s="201"/>
      <c r="M235" s="201"/>
      <c r="N235" s="201"/>
      <c r="O235" s="201"/>
      <c r="P235" s="201"/>
      <c r="Q235" s="44"/>
      <c r="R235" s="47"/>
      <c r="S235" s="50"/>
      <c r="T235" s="51"/>
      <c r="U235" s="51"/>
      <c r="V235" s="49"/>
      <c r="W235" s="511"/>
      <c r="X235" s="511"/>
      <c r="Y235" s="511"/>
      <c r="Z235" s="38"/>
      <c r="AA235" s="51"/>
      <c r="AB235" s="51">
        <v>0.5</v>
      </c>
      <c r="AC235" s="51">
        <v>20.3</v>
      </c>
      <c r="AD235" s="51">
        <v>7.9</v>
      </c>
      <c r="AE235" s="51">
        <v>1</v>
      </c>
      <c r="AF235" s="51">
        <v>4</v>
      </c>
      <c r="AG235" s="51">
        <v>0.22</v>
      </c>
      <c r="AH235" s="51"/>
      <c r="AI235" s="51"/>
      <c r="AJ235" s="51"/>
      <c r="AK235" s="51">
        <v>2E-3</v>
      </c>
      <c r="AL235" s="51">
        <v>4.0000000000000001E-3</v>
      </c>
      <c r="AM235" s="51">
        <v>1.4E-2</v>
      </c>
      <c r="AN235" s="51">
        <v>0.05</v>
      </c>
      <c r="AO235" s="38"/>
      <c r="AP235" s="38"/>
      <c r="AQ235" s="51">
        <v>0.6</v>
      </c>
      <c r="AR235" s="51">
        <v>24.4</v>
      </c>
      <c r="AS235" s="51">
        <v>9.4</v>
      </c>
      <c r="AT235" s="51">
        <v>1.2</v>
      </c>
      <c r="AU235" s="51">
        <v>4.8</v>
      </c>
      <c r="AV235" s="51">
        <v>0.26</v>
      </c>
      <c r="AW235" s="51"/>
      <c r="AX235" s="51"/>
      <c r="AY235" s="51"/>
      <c r="AZ235" s="51">
        <v>2E-3</v>
      </c>
      <c r="BA235" s="51">
        <v>4.0000000000000001E-3</v>
      </c>
      <c r="BB235" s="51">
        <v>1.7000000000000001E-2</v>
      </c>
      <c r="BC235" s="51">
        <v>7.0000000000000007E-2</v>
      </c>
      <c r="BE235" s="201"/>
      <c r="BF235" s="201"/>
      <c r="BG235" s="201"/>
      <c r="BH235" s="201"/>
      <c r="BI235" s="201"/>
      <c r="BJ235" s="201"/>
      <c r="BK235" s="201"/>
    </row>
    <row r="236" spans="1:66" ht="18.75" customHeight="1" x14ac:dyDescent="0.25">
      <c r="A236" s="498" t="s">
        <v>10</v>
      </c>
      <c r="B236" s="498"/>
      <c r="C236" s="498"/>
      <c r="D236" s="54">
        <v>25</v>
      </c>
      <c r="E236" s="49">
        <v>25</v>
      </c>
      <c r="F236" s="50">
        <v>1.98</v>
      </c>
      <c r="G236" s="51">
        <v>0.25</v>
      </c>
      <c r="H236" s="51">
        <v>12.08</v>
      </c>
      <c r="I236" s="213">
        <v>58.3</v>
      </c>
      <c r="J236" s="178">
        <v>4.4999999999999998E-2</v>
      </c>
      <c r="K236" s="179"/>
      <c r="L236" s="179"/>
      <c r="M236" s="179">
        <v>10</v>
      </c>
      <c r="N236" s="179">
        <v>46.8</v>
      </c>
      <c r="O236" s="179">
        <v>13.2</v>
      </c>
      <c r="P236" s="180">
        <v>1.07</v>
      </c>
      <c r="Q236" s="54">
        <v>30</v>
      </c>
      <c r="R236" s="49">
        <v>30</v>
      </c>
      <c r="S236" s="50">
        <v>2.37</v>
      </c>
      <c r="T236" s="51">
        <v>0.3</v>
      </c>
      <c r="U236" s="51">
        <v>14.49</v>
      </c>
      <c r="V236" s="49">
        <v>70</v>
      </c>
      <c r="W236" s="511" t="s">
        <v>10</v>
      </c>
      <c r="X236" s="511"/>
      <c r="Y236" s="511"/>
      <c r="Z236" s="38">
        <v>30</v>
      </c>
      <c r="AA236" s="51">
        <v>30</v>
      </c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38">
        <v>40</v>
      </c>
      <c r="AP236" s="51">
        <v>40</v>
      </c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E236" s="178">
        <v>5.3999999999999999E-2</v>
      </c>
      <c r="BF236" s="179"/>
      <c r="BG236" s="179"/>
      <c r="BH236" s="179">
        <v>10.5</v>
      </c>
      <c r="BI236" s="179">
        <v>47.4</v>
      </c>
      <c r="BJ236" s="179">
        <v>14.1</v>
      </c>
      <c r="BK236" s="180">
        <v>1.17</v>
      </c>
    </row>
    <row r="237" spans="1:66" ht="15.75" customHeight="1" x14ac:dyDescent="0.25">
      <c r="A237" s="498" t="s">
        <v>23</v>
      </c>
      <c r="B237" s="498"/>
      <c r="C237" s="498"/>
      <c r="D237" s="200">
        <v>30</v>
      </c>
      <c r="E237" s="201">
        <v>30</v>
      </c>
      <c r="F237" s="201">
        <v>2.64</v>
      </c>
      <c r="G237" s="201">
        <v>0.48</v>
      </c>
      <c r="H237" s="201">
        <v>13.36</v>
      </c>
      <c r="I237" s="201">
        <v>70</v>
      </c>
      <c r="J237" s="201">
        <v>5.3999999999999999E-2</v>
      </c>
      <c r="K237" s="201"/>
      <c r="L237" s="201"/>
      <c r="M237" s="201">
        <v>10.5</v>
      </c>
      <c r="N237" s="201">
        <v>47.4</v>
      </c>
      <c r="O237" s="201">
        <v>14.1</v>
      </c>
      <c r="P237" s="201">
        <v>1.17</v>
      </c>
      <c r="Q237" s="200">
        <v>40</v>
      </c>
      <c r="R237" s="201">
        <v>40</v>
      </c>
      <c r="S237" s="201">
        <v>2.98</v>
      </c>
      <c r="T237" s="201">
        <v>0.6</v>
      </c>
      <c r="U237" s="201">
        <v>15.2</v>
      </c>
      <c r="V237" s="201">
        <v>85</v>
      </c>
      <c r="W237" s="498" t="s">
        <v>23</v>
      </c>
      <c r="X237" s="498"/>
      <c r="Y237" s="498"/>
      <c r="Z237" s="200">
        <v>25</v>
      </c>
      <c r="AA237" s="201">
        <v>25</v>
      </c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0">
        <v>30</v>
      </c>
      <c r="AP237" s="201">
        <v>30</v>
      </c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30"/>
      <c r="BE237" s="201">
        <v>0.06</v>
      </c>
      <c r="BF237" s="201"/>
      <c r="BG237" s="201"/>
      <c r="BH237" s="201">
        <v>12.8</v>
      </c>
      <c r="BI237" s="201">
        <v>47.4</v>
      </c>
      <c r="BJ237" s="201">
        <v>14.1</v>
      </c>
      <c r="BK237" s="201">
        <v>1.17</v>
      </c>
    </row>
    <row r="238" spans="1:66" s="77" customFormat="1" ht="15.75" customHeight="1" x14ac:dyDescent="0.25">
      <c r="A238" s="517" t="s">
        <v>187</v>
      </c>
      <c r="B238" s="517"/>
      <c r="C238" s="517"/>
      <c r="D238" s="61"/>
      <c r="E238" s="62">
        <f>SUM(E197+E206+E215+E220+E229+E231+E236+E237)</f>
        <v>575</v>
      </c>
      <c r="F238" s="113">
        <f t="shared" ref="F238:P238" si="18">SUM(F198:F237)</f>
        <v>22.49</v>
      </c>
      <c r="G238" s="113">
        <f t="shared" si="18"/>
        <v>15.38</v>
      </c>
      <c r="H238" s="113">
        <f t="shared" si="18"/>
        <v>89.350000000000009</v>
      </c>
      <c r="I238" s="117">
        <f t="shared" si="18"/>
        <v>632</v>
      </c>
      <c r="J238" s="117">
        <f t="shared" si="18"/>
        <v>0.41900000000000004</v>
      </c>
      <c r="K238" s="117">
        <f t="shared" si="18"/>
        <v>26.439999999999998</v>
      </c>
      <c r="L238" s="117">
        <f t="shared" si="18"/>
        <v>44.9</v>
      </c>
      <c r="M238" s="117">
        <f t="shared" si="18"/>
        <v>130.11000000000001</v>
      </c>
      <c r="N238" s="117">
        <f t="shared" si="18"/>
        <v>335.71999999999997</v>
      </c>
      <c r="O238" s="117">
        <f t="shared" si="18"/>
        <v>113.24000000000001</v>
      </c>
      <c r="P238" s="117">
        <f t="shared" si="18"/>
        <v>6.9</v>
      </c>
      <c r="Q238" s="113"/>
      <c r="R238" s="62">
        <f>SUM(R197+R206+R215+R220+R229+R231+R236+R237)</f>
        <v>800</v>
      </c>
      <c r="S238" s="113">
        <f>SUM(S198:S237)</f>
        <v>30.089999999999996</v>
      </c>
      <c r="T238" s="113">
        <f>SUM(T198:T237)</f>
        <v>21.630000000000003</v>
      </c>
      <c r="U238" s="113">
        <f>SUM(U198:U237)</f>
        <v>114.27</v>
      </c>
      <c r="V238" s="113">
        <f>SUM(V198:V237)</f>
        <v>828.8</v>
      </c>
      <c r="W238" s="603" t="s">
        <v>187</v>
      </c>
      <c r="X238" s="603"/>
      <c r="Y238" s="603"/>
      <c r="Z238" s="64"/>
      <c r="AA238" s="65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64"/>
      <c r="AP238" s="65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E238" s="113">
        <f t="shared" ref="BE238:BK238" si="19">SUM(BE198:BE237)</f>
        <v>0.65400000000000014</v>
      </c>
      <c r="BF238" s="113">
        <f t="shared" si="19"/>
        <v>31.27</v>
      </c>
      <c r="BG238" s="113">
        <f t="shared" si="19"/>
        <v>56.8</v>
      </c>
      <c r="BH238" s="113">
        <f t="shared" si="19"/>
        <v>167.16000000000003</v>
      </c>
      <c r="BI238" s="113">
        <f t="shared" si="19"/>
        <v>389.62</v>
      </c>
      <c r="BJ238" s="113">
        <f t="shared" si="19"/>
        <v>141.72999999999999</v>
      </c>
      <c r="BK238" s="113">
        <f t="shared" si="19"/>
        <v>8.509999999999998</v>
      </c>
    </row>
    <row r="239" spans="1:66" ht="12.75" hidden="1" customHeight="1" x14ac:dyDescent="0.3">
      <c r="A239" s="504" t="s">
        <v>24</v>
      </c>
      <c r="B239" s="504"/>
      <c r="C239" s="504"/>
      <c r="D239" s="54"/>
      <c r="E239" s="47"/>
      <c r="F239" s="44"/>
      <c r="G239" s="38"/>
      <c r="H239" s="38"/>
      <c r="I239" s="45"/>
      <c r="J239" s="200"/>
      <c r="K239" s="200"/>
      <c r="L239" s="200"/>
      <c r="M239" s="200"/>
      <c r="N239" s="200"/>
      <c r="O239" s="200"/>
      <c r="P239" s="200"/>
      <c r="Q239" s="44"/>
      <c r="R239" s="47"/>
      <c r="S239" s="50"/>
      <c r="T239" s="51"/>
      <c r="U239" s="51"/>
      <c r="V239" s="49"/>
      <c r="W239" s="511" t="s">
        <v>24</v>
      </c>
      <c r="X239" s="511"/>
      <c r="Y239" s="511"/>
      <c r="Z239" s="38"/>
      <c r="AA239" s="38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38"/>
      <c r="AP239" s="38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E239" s="200"/>
      <c r="BF239" s="200"/>
      <c r="BG239" s="200"/>
      <c r="BH239" s="200"/>
      <c r="BI239" s="200"/>
      <c r="BJ239" s="200"/>
      <c r="BK239" s="200"/>
    </row>
    <row r="240" spans="1:66" ht="15.75" customHeight="1" x14ac:dyDescent="0.25">
      <c r="A240" s="533" t="s">
        <v>24</v>
      </c>
      <c r="B240" s="533"/>
      <c r="C240" s="533"/>
      <c r="D240" s="54"/>
      <c r="E240" s="47"/>
      <c r="F240" s="44"/>
      <c r="G240" s="38"/>
      <c r="H240" s="38"/>
      <c r="I240" s="45"/>
      <c r="J240" s="200"/>
      <c r="K240" s="200"/>
      <c r="L240" s="200"/>
      <c r="M240" s="200"/>
      <c r="N240" s="200"/>
      <c r="O240" s="200"/>
      <c r="P240" s="200"/>
      <c r="Q240" s="44"/>
      <c r="R240" s="49"/>
      <c r="S240" s="50"/>
      <c r="T240" s="51"/>
      <c r="U240" s="51"/>
      <c r="V240" s="4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E240" s="200"/>
      <c r="BF240" s="200"/>
      <c r="BG240" s="200"/>
      <c r="BH240" s="200"/>
      <c r="BI240" s="200"/>
      <c r="BJ240" s="200"/>
      <c r="BK240" s="200"/>
    </row>
    <row r="241" spans="1:63" ht="15.75" customHeight="1" x14ac:dyDescent="0.25">
      <c r="A241" s="506" t="s">
        <v>223</v>
      </c>
      <c r="B241" s="506"/>
      <c r="C241" s="506"/>
      <c r="D241" s="54"/>
      <c r="E241" s="47"/>
      <c r="F241" s="44"/>
      <c r="G241" s="38"/>
      <c r="H241" s="38"/>
      <c r="I241" s="45"/>
      <c r="J241" s="200"/>
      <c r="K241" s="200"/>
      <c r="L241" s="200"/>
      <c r="M241" s="200"/>
      <c r="N241" s="200"/>
      <c r="O241" s="200"/>
      <c r="P241" s="200"/>
      <c r="Q241" s="44"/>
      <c r="R241" s="47"/>
      <c r="S241" s="44"/>
      <c r="T241" s="38"/>
      <c r="U241" s="38"/>
      <c r="V241" s="47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E241" s="200"/>
      <c r="BF241" s="200"/>
      <c r="BG241" s="200"/>
      <c r="BH241" s="200"/>
      <c r="BI241" s="200"/>
      <c r="BJ241" s="200"/>
      <c r="BK241" s="200"/>
    </row>
    <row r="242" spans="1:63" ht="15.75" customHeight="1" x14ac:dyDescent="0.25">
      <c r="A242" s="506" t="s">
        <v>233</v>
      </c>
      <c r="B242" s="506"/>
      <c r="C242" s="506"/>
      <c r="D242" s="54"/>
      <c r="E242" s="49">
        <v>60</v>
      </c>
      <c r="F242" s="44"/>
      <c r="G242" s="38"/>
      <c r="H242" s="38"/>
      <c r="I242" s="45"/>
      <c r="J242" s="200"/>
      <c r="K242" s="200"/>
      <c r="L242" s="200"/>
      <c r="M242" s="200"/>
      <c r="N242" s="200"/>
      <c r="O242" s="200"/>
      <c r="P242" s="200"/>
      <c r="Q242" s="44"/>
      <c r="R242" s="49">
        <v>60</v>
      </c>
      <c r="S242" s="44"/>
      <c r="T242" s="38"/>
      <c r="U242" s="38"/>
      <c r="V242" s="47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E242" s="200"/>
      <c r="BF242" s="200"/>
      <c r="BG242" s="200"/>
      <c r="BH242" s="200"/>
      <c r="BI242" s="200"/>
      <c r="BJ242" s="200"/>
      <c r="BK242" s="200"/>
    </row>
    <row r="243" spans="1:63" ht="15.75" customHeight="1" x14ac:dyDescent="0.25">
      <c r="A243" s="527" t="s">
        <v>224</v>
      </c>
      <c r="B243" s="527"/>
      <c r="C243" s="527"/>
      <c r="D243" s="54"/>
      <c r="E243" s="47"/>
      <c r="F243" s="44"/>
      <c r="G243" s="38"/>
      <c r="H243" s="38"/>
      <c r="I243" s="45"/>
      <c r="J243" s="200"/>
      <c r="K243" s="200"/>
      <c r="L243" s="200"/>
      <c r="M243" s="200"/>
      <c r="N243" s="200"/>
      <c r="O243" s="200"/>
      <c r="P243" s="200"/>
      <c r="Q243" s="44"/>
      <c r="R243" s="47"/>
      <c r="S243" s="44"/>
      <c r="T243" s="38"/>
      <c r="U243" s="38"/>
      <c r="V243" s="47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E243" s="200"/>
      <c r="BF243" s="200"/>
      <c r="BG243" s="200"/>
      <c r="BH243" s="200"/>
      <c r="BI243" s="200"/>
      <c r="BJ243" s="200"/>
      <c r="BK243" s="200"/>
    </row>
    <row r="244" spans="1:63" ht="15.75" customHeight="1" x14ac:dyDescent="0.25">
      <c r="A244" s="527" t="s">
        <v>225</v>
      </c>
      <c r="B244" s="527"/>
      <c r="C244" s="527"/>
      <c r="D244" s="86">
        <v>38</v>
      </c>
      <c r="E244" s="87">
        <v>38</v>
      </c>
      <c r="F244" s="88"/>
      <c r="G244" s="89"/>
      <c r="H244" s="89"/>
      <c r="I244" s="109"/>
      <c r="J244" s="206"/>
      <c r="K244" s="206"/>
      <c r="L244" s="206"/>
      <c r="M244" s="206"/>
      <c r="N244" s="206"/>
      <c r="O244" s="206"/>
      <c r="P244" s="206"/>
      <c r="Q244" s="88">
        <v>38</v>
      </c>
      <c r="R244" s="87">
        <v>38</v>
      </c>
      <c r="S244" s="88"/>
      <c r="T244" s="89"/>
      <c r="U244" s="89"/>
      <c r="V244" s="87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E244" s="206"/>
      <c r="BF244" s="206"/>
      <c r="BG244" s="206"/>
      <c r="BH244" s="206"/>
      <c r="BI244" s="206"/>
      <c r="BJ244" s="206"/>
      <c r="BK244" s="206"/>
    </row>
    <row r="245" spans="1:63" ht="15.75" customHeight="1" x14ac:dyDescent="0.25">
      <c r="A245" s="527" t="s">
        <v>6</v>
      </c>
      <c r="B245" s="527"/>
      <c r="C245" s="527"/>
      <c r="D245" s="86">
        <v>2.8</v>
      </c>
      <c r="E245" s="87">
        <v>2.8</v>
      </c>
      <c r="F245" s="88"/>
      <c r="G245" s="89"/>
      <c r="H245" s="89"/>
      <c r="I245" s="109"/>
      <c r="J245" s="206"/>
      <c r="K245" s="206"/>
      <c r="L245" s="206"/>
      <c r="M245" s="206"/>
      <c r="N245" s="206"/>
      <c r="O245" s="206"/>
      <c r="P245" s="206"/>
      <c r="Q245" s="88">
        <v>2.8</v>
      </c>
      <c r="R245" s="87">
        <v>2.8</v>
      </c>
      <c r="S245" s="88"/>
      <c r="T245" s="89"/>
      <c r="U245" s="89"/>
      <c r="V245" s="87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E245" s="206"/>
      <c r="BF245" s="206"/>
      <c r="BG245" s="206"/>
      <c r="BH245" s="206"/>
      <c r="BI245" s="206"/>
      <c r="BJ245" s="206"/>
      <c r="BK245" s="206"/>
    </row>
    <row r="246" spans="1:63" ht="15.75" customHeight="1" x14ac:dyDescent="0.25">
      <c r="A246" s="527" t="s">
        <v>19</v>
      </c>
      <c r="B246" s="527"/>
      <c r="C246" s="527"/>
      <c r="D246" s="86">
        <v>4</v>
      </c>
      <c r="E246" s="87">
        <v>4</v>
      </c>
      <c r="F246" s="88"/>
      <c r="G246" s="89"/>
      <c r="H246" s="89"/>
      <c r="I246" s="109"/>
      <c r="J246" s="206"/>
      <c r="K246" s="206"/>
      <c r="L246" s="206"/>
      <c r="M246" s="206"/>
      <c r="N246" s="206"/>
      <c r="O246" s="206"/>
      <c r="P246" s="206"/>
      <c r="Q246" s="88">
        <v>4</v>
      </c>
      <c r="R246" s="87">
        <v>4</v>
      </c>
      <c r="S246" s="88"/>
      <c r="T246" s="89"/>
      <c r="U246" s="89"/>
      <c r="V246" s="87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E246" s="206"/>
      <c r="BF246" s="206"/>
      <c r="BG246" s="206"/>
      <c r="BH246" s="206"/>
      <c r="BI246" s="206"/>
      <c r="BJ246" s="206"/>
      <c r="BK246" s="206"/>
    </row>
    <row r="247" spans="1:63" ht="15.75" customHeight="1" x14ac:dyDescent="0.25">
      <c r="A247" s="527" t="s">
        <v>226</v>
      </c>
      <c r="B247" s="527"/>
      <c r="C247" s="527"/>
      <c r="D247" s="86" t="s">
        <v>255</v>
      </c>
      <c r="E247" s="87">
        <v>4.0999999999999996</v>
      </c>
      <c r="F247" s="88"/>
      <c r="G247" s="89"/>
      <c r="H247" s="89"/>
      <c r="I247" s="109"/>
      <c r="J247" s="206"/>
      <c r="K247" s="206"/>
      <c r="L247" s="206"/>
      <c r="M247" s="206"/>
      <c r="N247" s="206"/>
      <c r="O247" s="206"/>
      <c r="P247" s="206"/>
      <c r="Q247" s="88" t="s">
        <v>255</v>
      </c>
      <c r="R247" s="87">
        <v>4.0999999999999996</v>
      </c>
      <c r="S247" s="88"/>
      <c r="T247" s="89"/>
      <c r="U247" s="89"/>
      <c r="V247" s="87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E247" s="206"/>
      <c r="BF247" s="206"/>
      <c r="BG247" s="206"/>
      <c r="BH247" s="206"/>
      <c r="BI247" s="206"/>
      <c r="BJ247" s="206"/>
      <c r="BK247" s="206"/>
    </row>
    <row r="248" spans="1:63" ht="15.75" customHeight="1" x14ac:dyDescent="0.3">
      <c r="A248" s="527" t="s">
        <v>45</v>
      </c>
      <c r="B248" s="527"/>
      <c r="C248" s="527"/>
      <c r="D248" s="86">
        <v>0.4</v>
      </c>
      <c r="E248" s="87">
        <v>0.4</v>
      </c>
      <c r="F248" s="88"/>
      <c r="G248" s="89"/>
      <c r="H248" s="89"/>
      <c r="I248" s="109"/>
      <c r="J248" s="206"/>
      <c r="K248" s="206"/>
      <c r="L248" s="206"/>
      <c r="M248" s="206"/>
      <c r="N248" s="206"/>
      <c r="O248" s="206"/>
      <c r="P248" s="206"/>
      <c r="Q248" s="88">
        <v>0.4</v>
      </c>
      <c r="R248" s="115">
        <v>0.4</v>
      </c>
      <c r="S248" s="88"/>
      <c r="T248" s="89"/>
      <c r="U248" s="89"/>
      <c r="V248" s="87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E248" s="206"/>
      <c r="BF248" s="206"/>
      <c r="BG248" s="206"/>
      <c r="BH248" s="206"/>
      <c r="BI248" s="206"/>
      <c r="BJ248" s="206"/>
      <c r="BK248" s="206"/>
    </row>
    <row r="249" spans="1:63" ht="15.75" customHeight="1" x14ac:dyDescent="0.25">
      <c r="A249" s="507" t="s">
        <v>8</v>
      </c>
      <c r="B249" s="507"/>
      <c r="C249" s="507"/>
      <c r="D249" s="54">
        <v>0.48</v>
      </c>
      <c r="E249" s="47">
        <v>0.48</v>
      </c>
      <c r="F249" s="44"/>
      <c r="G249" s="38"/>
      <c r="H249" s="38"/>
      <c r="I249" s="45"/>
      <c r="J249" s="200"/>
      <c r="K249" s="200"/>
      <c r="L249" s="200"/>
      <c r="M249" s="200"/>
      <c r="N249" s="200"/>
      <c r="O249" s="200"/>
      <c r="P249" s="200"/>
      <c r="Q249" s="44">
        <v>0.48</v>
      </c>
      <c r="R249" s="47">
        <v>0.48</v>
      </c>
      <c r="S249" s="44"/>
      <c r="T249" s="38"/>
      <c r="U249" s="38"/>
      <c r="V249" s="47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E249" s="200"/>
      <c r="BF249" s="200"/>
      <c r="BG249" s="200"/>
      <c r="BH249" s="200"/>
      <c r="BI249" s="200"/>
      <c r="BJ249" s="200"/>
      <c r="BK249" s="200"/>
    </row>
    <row r="250" spans="1:63" ht="15.75" customHeight="1" x14ac:dyDescent="0.25">
      <c r="A250" s="506" t="s">
        <v>256</v>
      </c>
      <c r="B250" s="506"/>
      <c r="C250" s="506"/>
      <c r="D250" s="54">
        <v>25</v>
      </c>
      <c r="E250" s="47">
        <v>25</v>
      </c>
      <c r="F250" s="44"/>
      <c r="G250" s="38"/>
      <c r="H250" s="38"/>
      <c r="I250" s="45"/>
      <c r="J250" s="200"/>
      <c r="K250" s="200"/>
      <c r="L250" s="200"/>
      <c r="M250" s="200"/>
      <c r="N250" s="200"/>
      <c r="O250" s="200"/>
      <c r="P250" s="200"/>
      <c r="Q250" s="44">
        <v>25</v>
      </c>
      <c r="R250" s="47">
        <v>25</v>
      </c>
      <c r="S250" s="44"/>
      <c r="T250" s="38"/>
      <c r="U250" s="38"/>
      <c r="V250" s="47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E250" s="200"/>
      <c r="BF250" s="200"/>
      <c r="BG250" s="200"/>
      <c r="BH250" s="200"/>
      <c r="BI250" s="200"/>
      <c r="BJ250" s="200"/>
      <c r="BK250" s="200"/>
    </row>
    <row r="251" spans="1:63" ht="15.75" customHeight="1" x14ac:dyDescent="0.25">
      <c r="A251" s="507" t="s">
        <v>63</v>
      </c>
      <c r="B251" s="507"/>
      <c r="C251" s="507"/>
      <c r="D251" s="33" t="s">
        <v>257</v>
      </c>
      <c r="E251" s="116">
        <v>23</v>
      </c>
      <c r="F251" s="44"/>
      <c r="G251" s="38"/>
      <c r="H251" s="38"/>
      <c r="I251" s="45"/>
      <c r="J251" s="200"/>
      <c r="K251" s="200"/>
      <c r="L251" s="200"/>
      <c r="M251" s="200"/>
      <c r="N251" s="200"/>
      <c r="O251" s="200"/>
      <c r="P251" s="200"/>
      <c r="Q251" s="190" t="s">
        <v>257</v>
      </c>
      <c r="R251" s="116">
        <v>23</v>
      </c>
      <c r="S251" s="44"/>
      <c r="T251" s="38"/>
      <c r="U251" s="38"/>
      <c r="V251" s="47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E251" s="200"/>
      <c r="BF251" s="200"/>
      <c r="BG251" s="200"/>
      <c r="BH251" s="200"/>
      <c r="BI251" s="200"/>
      <c r="BJ251" s="200"/>
      <c r="BK251" s="200"/>
    </row>
    <row r="252" spans="1:63" ht="15.75" customHeight="1" x14ac:dyDescent="0.25">
      <c r="A252" s="507" t="s">
        <v>18</v>
      </c>
      <c r="B252" s="507"/>
      <c r="C252" s="507"/>
      <c r="D252" s="116">
        <v>8</v>
      </c>
      <c r="E252" s="116">
        <v>7</v>
      </c>
      <c r="F252" s="44"/>
      <c r="G252" s="38"/>
      <c r="H252" s="38"/>
      <c r="I252" s="45"/>
      <c r="J252" s="200"/>
      <c r="K252" s="200"/>
      <c r="L252" s="200"/>
      <c r="M252" s="200"/>
      <c r="N252" s="200"/>
      <c r="O252" s="200"/>
      <c r="P252" s="200"/>
      <c r="Q252" s="191">
        <v>8</v>
      </c>
      <c r="R252" s="116">
        <v>7</v>
      </c>
      <c r="S252" s="44"/>
      <c r="T252" s="38"/>
      <c r="U252" s="38"/>
      <c r="V252" s="47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E252" s="200"/>
      <c r="BF252" s="200"/>
      <c r="BG252" s="200"/>
      <c r="BH252" s="200"/>
      <c r="BI252" s="200"/>
      <c r="BJ252" s="200"/>
      <c r="BK252" s="200"/>
    </row>
    <row r="253" spans="1:63" ht="15.75" customHeight="1" x14ac:dyDescent="0.25">
      <c r="A253" s="507" t="s">
        <v>19</v>
      </c>
      <c r="B253" s="507"/>
      <c r="C253" s="507"/>
      <c r="D253" s="116">
        <v>0.25</v>
      </c>
      <c r="E253" s="116">
        <v>0.25</v>
      </c>
      <c r="F253" s="44"/>
      <c r="G253" s="38"/>
      <c r="H253" s="38"/>
      <c r="I253" s="45"/>
      <c r="J253" s="200"/>
      <c r="K253" s="200"/>
      <c r="L253" s="200"/>
      <c r="M253" s="200"/>
      <c r="N253" s="200"/>
      <c r="O253" s="200"/>
      <c r="P253" s="200"/>
      <c r="Q253" s="191">
        <v>0.25</v>
      </c>
      <c r="R253" s="116">
        <v>0.25</v>
      </c>
      <c r="S253" s="44"/>
      <c r="T253" s="38"/>
      <c r="U253" s="38"/>
      <c r="V253" s="47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E253" s="200"/>
      <c r="BF253" s="200"/>
      <c r="BG253" s="200"/>
      <c r="BH253" s="200"/>
      <c r="BI253" s="200"/>
      <c r="BJ253" s="200"/>
      <c r="BK253" s="200"/>
    </row>
    <row r="254" spans="1:63" ht="15.75" customHeight="1" x14ac:dyDescent="0.25">
      <c r="A254" s="506" t="s">
        <v>258</v>
      </c>
      <c r="B254" s="506"/>
      <c r="C254" s="506"/>
      <c r="D254" s="33">
        <v>0.2</v>
      </c>
      <c r="E254" s="33">
        <v>0.2</v>
      </c>
      <c r="F254" s="44"/>
      <c r="G254" s="38"/>
      <c r="H254" s="38"/>
      <c r="I254" s="45"/>
      <c r="J254" s="200"/>
      <c r="K254" s="200"/>
      <c r="L254" s="200"/>
      <c r="M254" s="200"/>
      <c r="N254" s="200"/>
      <c r="O254" s="200"/>
      <c r="P254" s="200"/>
      <c r="Q254" s="190">
        <v>0.2</v>
      </c>
      <c r="R254" s="33">
        <v>0.2</v>
      </c>
      <c r="S254" s="44"/>
      <c r="T254" s="38"/>
      <c r="U254" s="38"/>
      <c r="V254" s="47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E254" s="200"/>
      <c r="BF254" s="200"/>
      <c r="BG254" s="200"/>
      <c r="BH254" s="200"/>
      <c r="BI254" s="200"/>
      <c r="BJ254" s="200"/>
      <c r="BK254" s="200"/>
    </row>
    <row r="255" spans="1:63" ht="15.75" customHeight="1" x14ac:dyDescent="0.25">
      <c r="A255" s="527" t="s">
        <v>259</v>
      </c>
      <c r="B255" s="527"/>
      <c r="C255" s="527"/>
      <c r="D255" s="33" t="s">
        <v>176</v>
      </c>
      <c r="E255" s="33">
        <v>1.2</v>
      </c>
      <c r="F255" s="44"/>
      <c r="G255" s="38"/>
      <c r="H255" s="38"/>
      <c r="I255" s="45"/>
      <c r="J255" s="200"/>
      <c r="K255" s="200"/>
      <c r="L255" s="200"/>
      <c r="M255" s="200"/>
      <c r="N255" s="200"/>
      <c r="O255" s="200"/>
      <c r="P255" s="200"/>
      <c r="Q255" s="190" t="s">
        <v>176</v>
      </c>
      <c r="R255" s="33">
        <v>1.2</v>
      </c>
      <c r="S255" s="44"/>
      <c r="T255" s="38"/>
      <c r="U255" s="38"/>
      <c r="V255" s="47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E255" s="200"/>
      <c r="BF255" s="200"/>
      <c r="BG255" s="200"/>
      <c r="BH255" s="200"/>
      <c r="BI255" s="200"/>
      <c r="BJ255" s="200"/>
      <c r="BK255" s="200"/>
    </row>
    <row r="256" spans="1:63" ht="15.75" customHeight="1" x14ac:dyDescent="0.3">
      <c r="A256" s="506"/>
      <c r="B256" s="506"/>
      <c r="C256" s="506"/>
      <c r="D256" s="54"/>
      <c r="E256" s="47"/>
      <c r="F256" s="50">
        <v>3.06</v>
      </c>
      <c r="G256" s="51">
        <v>2.12</v>
      </c>
      <c r="H256" s="51">
        <v>23.43</v>
      </c>
      <c r="I256" s="213">
        <v>143</v>
      </c>
      <c r="J256" s="178">
        <v>0.48</v>
      </c>
      <c r="K256" s="179">
        <v>0.02</v>
      </c>
      <c r="L256" s="179">
        <v>17</v>
      </c>
      <c r="M256" s="179">
        <v>105.4</v>
      </c>
      <c r="N256" s="179">
        <v>45.1</v>
      </c>
      <c r="O256" s="179">
        <v>10.8</v>
      </c>
      <c r="P256" s="180">
        <v>0.45</v>
      </c>
      <c r="Q256" s="54"/>
      <c r="R256" s="47"/>
      <c r="S256" s="50">
        <v>3.06</v>
      </c>
      <c r="T256" s="51">
        <v>2.12</v>
      </c>
      <c r="U256" s="51">
        <v>23.43</v>
      </c>
      <c r="V256" s="49">
        <v>143</v>
      </c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E256" s="178">
        <v>0.48</v>
      </c>
      <c r="BF256" s="179">
        <v>0.02</v>
      </c>
      <c r="BG256" s="179">
        <v>17</v>
      </c>
      <c r="BH256" s="179">
        <v>119.3</v>
      </c>
      <c r="BI256" s="179">
        <v>45.1</v>
      </c>
      <c r="BJ256" s="179">
        <v>10.8</v>
      </c>
      <c r="BK256" s="180">
        <v>0.45</v>
      </c>
    </row>
    <row r="257" spans="1:63" ht="15.75" customHeight="1" x14ac:dyDescent="0.25">
      <c r="A257" s="568" t="s">
        <v>278</v>
      </c>
      <c r="B257" s="568"/>
      <c r="C257" s="568"/>
      <c r="D257" s="54"/>
      <c r="E257" s="49">
        <v>150</v>
      </c>
      <c r="F257" s="50">
        <v>5.48</v>
      </c>
      <c r="G257" s="51">
        <v>4.88</v>
      </c>
      <c r="H257" s="51">
        <v>9.07</v>
      </c>
      <c r="I257" s="49">
        <v>125</v>
      </c>
      <c r="J257" s="178">
        <v>6.3E-2</v>
      </c>
      <c r="K257" s="179">
        <v>2.0499999999999998</v>
      </c>
      <c r="L257" s="179">
        <v>32</v>
      </c>
      <c r="M257" s="179">
        <v>189.6</v>
      </c>
      <c r="N257" s="179">
        <v>142.19999999999999</v>
      </c>
      <c r="O257" s="179">
        <v>22.1</v>
      </c>
      <c r="P257" s="180">
        <v>0.16</v>
      </c>
      <c r="Q257" s="54"/>
      <c r="R257" s="49">
        <v>180</v>
      </c>
      <c r="S257" s="50">
        <v>6.66</v>
      </c>
      <c r="T257" s="51">
        <v>5.85</v>
      </c>
      <c r="U257" s="51">
        <v>10.88</v>
      </c>
      <c r="V257" s="49">
        <v>150</v>
      </c>
      <c r="W257" s="504" t="s">
        <v>157</v>
      </c>
      <c r="X257" s="510"/>
      <c r="Y257" s="511"/>
      <c r="Z257" s="51"/>
      <c r="AA257" s="51">
        <v>150</v>
      </c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>
        <v>180</v>
      </c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174"/>
      <c r="BE257" s="178">
        <v>0.17</v>
      </c>
      <c r="BF257" s="179">
        <v>2.46</v>
      </c>
      <c r="BG257" s="179">
        <v>38.4</v>
      </c>
      <c r="BH257" s="179">
        <v>227.52</v>
      </c>
      <c r="BI257" s="179">
        <v>170.64</v>
      </c>
      <c r="BJ257" s="179">
        <v>26.52</v>
      </c>
      <c r="BK257" s="180">
        <v>0.19</v>
      </c>
    </row>
    <row r="258" spans="1:63" s="77" customFormat="1" ht="17.25" customHeight="1" x14ac:dyDescent="0.25">
      <c r="A258" s="517" t="s">
        <v>188</v>
      </c>
      <c r="B258" s="517"/>
      <c r="C258" s="517"/>
      <c r="D258" s="61"/>
      <c r="E258" s="62">
        <f>SUM(E242+E257)</f>
        <v>210</v>
      </c>
      <c r="F258" s="117">
        <f>SUM(F256:F257)</f>
        <v>8.5400000000000009</v>
      </c>
      <c r="G258" s="117">
        <f>SUM(G256:G257)</f>
        <v>7</v>
      </c>
      <c r="H258" s="117">
        <f>SUM(H256:H257)</f>
        <v>32.5</v>
      </c>
      <c r="I258" s="117">
        <f>SUM(I256:I257)</f>
        <v>268</v>
      </c>
      <c r="J258" s="117">
        <f t="shared" ref="J258:P258" si="20">SUM(J256:J257)</f>
        <v>0.54299999999999993</v>
      </c>
      <c r="K258" s="117">
        <f t="shared" si="20"/>
        <v>2.0699999999999998</v>
      </c>
      <c r="L258" s="117">
        <f t="shared" si="20"/>
        <v>49</v>
      </c>
      <c r="M258" s="117">
        <f t="shared" si="20"/>
        <v>295</v>
      </c>
      <c r="N258" s="117">
        <f t="shared" si="20"/>
        <v>187.29999999999998</v>
      </c>
      <c r="O258" s="117">
        <f t="shared" si="20"/>
        <v>32.900000000000006</v>
      </c>
      <c r="P258" s="117">
        <f t="shared" si="20"/>
        <v>0.61</v>
      </c>
      <c r="Q258" s="187"/>
      <c r="R258" s="62">
        <f>SUM(R242+R257)</f>
        <v>240</v>
      </c>
      <c r="S258" s="117">
        <f>SUM(S256:S257)</f>
        <v>9.7200000000000006</v>
      </c>
      <c r="T258" s="117">
        <f>SUM(T256:T257)</f>
        <v>7.97</v>
      </c>
      <c r="U258" s="117">
        <f>SUM(U256:U257)</f>
        <v>34.31</v>
      </c>
      <c r="V258" s="117">
        <f>SUM(V256:V257)</f>
        <v>293</v>
      </c>
      <c r="W258" s="603" t="s">
        <v>188</v>
      </c>
      <c r="X258" s="603"/>
      <c r="Y258" s="603"/>
      <c r="Z258" s="64"/>
      <c r="AA258" s="65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64"/>
      <c r="AP258" s="65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E258" s="117">
        <f t="shared" ref="BE258:BK258" si="21">SUM(BE256:BE257)</f>
        <v>0.65</v>
      </c>
      <c r="BF258" s="117">
        <f t="shared" si="21"/>
        <v>2.48</v>
      </c>
      <c r="BG258" s="117">
        <f t="shared" si="21"/>
        <v>55.4</v>
      </c>
      <c r="BH258" s="117">
        <f t="shared" si="21"/>
        <v>346.82</v>
      </c>
      <c r="BI258" s="117">
        <f t="shared" si="21"/>
        <v>215.73999999999998</v>
      </c>
      <c r="BJ258" s="117">
        <f t="shared" si="21"/>
        <v>37.32</v>
      </c>
      <c r="BK258" s="117">
        <f t="shared" si="21"/>
        <v>0.64</v>
      </c>
    </row>
    <row r="259" spans="1:63" s="81" customFormat="1" ht="16.5" customHeight="1" x14ac:dyDescent="0.25">
      <c r="A259" s="643" t="s">
        <v>189</v>
      </c>
      <c r="B259" s="643"/>
      <c r="C259" s="643"/>
      <c r="D259" s="79"/>
      <c r="E259" s="78">
        <f>SUM(E194+E238+E258)</f>
        <v>1275</v>
      </c>
      <c r="F259" s="78">
        <f t="shared" ref="F259:P259" si="22">SUM(F194+F238+F258)</f>
        <v>44.37</v>
      </c>
      <c r="G259" s="78">
        <f t="shared" si="22"/>
        <v>36.08</v>
      </c>
      <c r="H259" s="78">
        <f t="shared" si="22"/>
        <v>186.01</v>
      </c>
      <c r="I259" s="78">
        <f t="shared" si="22"/>
        <v>1334.1</v>
      </c>
      <c r="J259" s="78">
        <f t="shared" si="22"/>
        <v>1.1419999999999999</v>
      </c>
      <c r="K259" s="78">
        <f t="shared" si="22"/>
        <v>36.25</v>
      </c>
      <c r="L259" s="78">
        <f t="shared" si="22"/>
        <v>177.85</v>
      </c>
      <c r="M259" s="78">
        <f t="shared" si="22"/>
        <v>772.77</v>
      </c>
      <c r="N259" s="78">
        <f t="shared" si="22"/>
        <v>806.11999999999989</v>
      </c>
      <c r="O259" s="78">
        <f t="shared" si="22"/>
        <v>200.72</v>
      </c>
      <c r="P259" s="78">
        <f t="shared" si="22"/>
        <v>10.94</v>
      </c>
      <c r="Q259" s="106"/>
      <c r="R259" s="78">
        <f>SUM(R194+R238+R258)</f>
        <v>1610</v>
      </c>
      <c r="S259" s="78">
        <f t="shared" ref="S259:BK259" si="23">SUM(S194+S238+S258)</f>
        <v>55.8</v>
      </c>
      <c r="T259" s="78">
        <f t="shared" si="23"/>
        <v>45.14</v>
      </c>
      <c r="U259" s="78">
        <f t="shared" si="23"/>
        <v>224.8</v>
      </c>
      <c r="V259" s="78">
        <f t="shared" si="23"/>
        <v>1629.6</v>
      </c>
      <c r="W259" s="78" t="e">
        <f t="shared" si="23"/>
        <v>#VALUE!</v>
      </c>
      <c r="X259" s="78">
        <f t="shared" si="23"/>
        <v>0</v>
      </c>
      <c r="Y259" s="78">
        <f t="shared" si="23"/>
        <v>0</v>
      </c>
      <c r="Z259" s="78">
        <f t="shared" si="23"/>
        <v>0</v>
      </c>
      <c r="AA259" s="78">
        <f t="shared" si="23"/>
        <v>0</v>
      </c>
      <c r="AB259" s="78">
        <f t="shared" si="23"/>
        <v>0</v>
      </c>
      <c r="AC259" s="78">
        <f t="shared" si="23"/>
        <v>0</v>
      </c>
      <c r="AD259" s="78">
        <f t="shared" si="23"/>
        <v>0</v>
      </c>
      <c r="AE259" s="78">
        <f t="shared" si="23"/>
        <v>0</v>
      </c>
      <c r="AF259" s="78">
        <f t="shared" si="23"/>
        <v>0</v>
      </c>
      <c r="AG259" s="78">
        <f t="shared" si="23"/>
        <v>0</v>
      </c>
      <c r="AH259" s="78">
        <f t="shared" si="23"/>
        <v>0</v>
      </c>
      <c r="AI259" s="78">
        <f t="shared" si="23"/>
        <v>0</v>
      </c>
      <c r="AJ259" s="78">
        <f t="shared" si="23"/>
        <v>0</v>
      </c>
      <c r="AK259" s="78">
        <f t="shared" si="23"/>
        <v>0</v>
      </c>
      <c r="AL259" s="78">
        <f t="shared" si="23"/>
        <v>0</v>
      </c>
      <c r="AM259" s="78">
        <f t="shared" si="23"/>
        <v>0</v>
      </c>
      <c r="AN259" s="78">
        <f t="shared" si="23"/>
        <v>0</v>
      </c>
      <c r="AO259" s="78">
        <f t="shared" si="23"/>
        <v>0</v>
      </c>
      <c r="AP259" s="78">
        <f t="shared" si="23"/>
        <v>0</v>
      </c>
      <c r="AQ259" s="78">
        <f t="shared" si="23"/>
        <v>0</v>
      </c>
      <c r="AR259" s="78">
        <f t="shared" si="23"/>
        <v>0</v>
      </c>
      <c r="AS259" s="78">
        <f t="shared" si="23"/>
        <v>0</v>
      </c>
      <c r="AT259" s="78">
        <f t="shared" si="23"/>
        <v>0</v>
      </c>
      <c r="AU259" s="78">
        <f t="shared" si="23"/>
        <v>0</v>
      </c>
      <c r="AV259" s="78">
        <f t="shared" si="23"/>
        <v>0</v>
      </c>
      <c r="AW259" s="78">
        <f t="shared" si="23"/>
        <v>0</v>
      </c>
      <c r="AX259" s="78">
        <f t="shared" si="23"/>
        <v>0</v>
      </c>
      <c r="AY259" s="78">
        <f t="shared" si="23"/>
        <v>0</v>
      </c>
      <c r="AZ259" s="78">
        <f t="shared" si="23"/>
        <v>0</v>
      </c>
      <c r="BA259" s="78">
        <f t="shared" si="23"/>
        <v>0</v>
      </c>
      <c r="BB259" s="78">
        <f t="shared" si="23"/>
        <v>0</v>
      </c>
      <c r="BC259" s="78">
        <f t="shared" si="23"/>
        <v>0</v>
      </c>
      <c r="BD259" s="78">
        <f t="shared" si="23"/>
        <v>0</v>
      </c>
      <c r="BE259" s="78">
        <f t="shared" si="23"/>
        <v>1.54</v>
      </c>
      <c r="BF259" s="78">
        <f t="shared" si="23"/>
        <v>45.9</v>
      </c>
      <c r="BG259" s="78">
        <f t="shared" si="23"/>
        <v>200.06</v>
      </c>
      <c r="BH259" s="78">
        <f t="shared" si="23"/>
        <v>894.28</v>
      </c>
      <c r="BI259" s="78">
        <f t="shared" si="23"/>
        <v>918.96</v>
      </c>
      <c r="BJ259" s="78">
        <f t="shared" si="23"/>
        <v>243.54999999999998</v>
      </c>
      <c r="BK259" s="78">
        <f t="shared" si="23"/>
        <v>13.009999999999998</v>
      </c>
    </row>
    <row r="260" spans="1:63" ht="15.75" customHeight="1" x14ac:dyDescent="0.25">
      <c r="A260" s="542" t="s">
        <v>36</v>
      </c>
      <c r="B260" s="542"/>
      <c r="C260" s="542"/>
      <c r="D260" s="54"/>
      <c r="E260" s="47"/>
      <c r="F260" s="44"/>
      <c r="G260" s="38"/>
      <c r="H260" s="38"/>
      <c r="I260" s="45"/>
      <c r="J260" s="200"/>
      <c r="K260" s="200"/>
      <c r="L260" s="200"/>
      <c r="M260" s="200"/>
      <c r="N260" s="200"/>
      <c r="O260" s="200"/>
      <c r="P260" s="200"/>
      <c r="Q260" s="44"/>
      <c r="R260" s="47"/>
      <c r="S260" s="50"/>
      <c r="T260" s="51"/>
      <c r="U260" s="51"/>
      <c r="V260" s="49"/>
      <c r="W260" s="632" t="s">
        <v>36</v>
      </c>
      <c r="X260" s="632"/>
      <c r="Y260" s="632"/>
      <c r="Z260" s="38"/>
      <c r="AA260" s="38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38"/>
      <c r="AP260" s="38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E260" s="200"/>
      <c r="BF260" s="200"/>
      <c r="BG260" s="200"/>
      <c r="BH260" s="200"/>
      <c r="BI260" s="200"/>
      <c r="BJ260" s="200"/>
      <c r="BK260" s="200"/>
    </row>
    <row r="261" spans="1:63" ht="15.75" customHeight="1" x14ac:dyDescent="0.25">
      <c r="A261" s="533" t="s">
        <v>13</v>
      </c>
      <c r="B261" s="533"/>
      <c r="C261" s="533"/>
      <c r="D261" s="83"/>
      <c r="E261" s="84"/>
      <c r="F261" s="85"/>
      <c r="G261" s="37"/>
      <c r="H261" s="37"/>
      <c r="I261" s="92"/>
      <c r="J261" s="208"/>
      <c r="K261" s="208"/>
      <c r="L261" s="208"/>
      <c r="M261" s="208"/>
      <c r="N261" s="208"/>
      <c r="O261" s="208"/>
      <c r="P261" s="208"/>
      <c r="Q261" s="44"/>
      <c r="R261" s="47"/>
      <c r="S261" s="44"/>
      <c r="T261" s="38"/>
      <c r="U261" s="38"/>
      <c r="V261" s="47"/>
      <c r="W261" s="511" t="s">
        <v>13</v>
      </c>
      <c r="X261" s="511"/>
      <c r="Y261" s="511"/>
      <c r="Z261" s="37"/>
      <c r="AA261" s="37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E261" s="208"/>
      <c r="BF261" s="208"/>
      <c r="BG261" s="208"/>
      <c r="BH261" s="208"/>
      <c r="BI261" s="208"/>
      <c r="BJ261" s="208"/>
      <c r="BK261" s="208"/>
    </row>
    <row r="262" spans="1:63" ht="15.75" customHeight="1" x14ac:dyDescent="0.25">
      <c r="A262" s="504" t="s">
        <v>82</v>
      </c>
      <c r="B262" s="504"/>
      <c r="C262" s="504"/>
      <c r="D262" s="54"/>
      <c r="E262" s="49"/>
      <c r="F262" s="44"/>
      <c r="G262" s="38"/>
      <c r="H262" s="38"/>
      <c r="I262" s="45"/>
      <c r="J262" s="200"/>
      <c r="K262" s="200"/>
      <c r="L262" s="200"/>
      <c r="M262" s="200"/>
      <c r="N262" s="200"/>
      <c r="O262" s="200"/>
      <c r="P262" s="200"/>
      <c r="Q262" s="44"/>
      <c r="R262" s="49"/>
      <c r="S262" s="44"/>
      <c r="T262" s="38"/>
      <c r="U262" s="38"/>
      <c r="V262" s="47"/>
      <c r="W262" s="511" t="s">
        <v>69</v>
      </c>
      <c r="X262" s="511"/>
      <c r="Y262" s="511"/>
      <c r="Z262" s="38"/>
      <c r="AA262" s="51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51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E262" s="200"/>
      <c r="BF262" s="200"/>
      <c r="BG262" s="200"/>
      <c r="BH262" s="200"/>
      <c r="BI262" s="200"/>
      <c r="BJ262" s="200"/>
      <c r="BK262" s="200"/>
    </row>
    <row r="263" spans="1:63" ht="15.75" customHeight="1" x14ac:dyDescent="0.25">
      <c r="A263" s="504" t="s">
        <v>260</v>
      </c>
      <c r="B263" s="504"/>
      <c r="C263" s="504"/>
      <c r="D263" s="54" t="s">
        <v>74</v>
      </c>
      <c r="E263" s="49">
        <v>158</v>
      </c>
      <c r="F263" s="44"/>
      <c r="G263" s="38"/>
      <c r="H263" s="38"/>
      <c r="I263" s="45"/>
      <c r="J263" s="200"/>
      <c r="K263" s="200"/>
      <c r="L263" s="200"/>
      <c r="M263" s="200"/>
      <c r="N263" s="200"/>
      <c r="O263" s="200"/>
      <c r="P263" s="200"/>
      <c r="Q263" s="44" t="s">
        <v>75</v>
      </c>
      <c r="R263" s="49">
        <v>210</v>
      </c>
      <c r="S263" s="44"/>
      <c r="T263" s="38"/>
      <c r="U263" s="38"/>
      <c r="V263" s="47"/>
      <c r="W263" s="511" t="s">
        <v>131</v>
      </c>
      <c r="X263" s="511"/>
      <c r="Y263" s="511"/>
      <c r="Z263" s="38"/>
      <c r="AA263" s="51" t="s">
        <v>74</v>
      </c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51" t="s">
        <v>75</v>
      </c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E263" s="200"/>
      <c r="BF263" s="200"/>
      <c r="BG263" s="200"/>
      <c r="BH263" s="200"/>
      <c r="BI263" s="200"/>
      <c r="BJ263" s="200"/>
      <c r="BK263" s="200"/>
    </row>
    <row r="264" spans="1:63" ht="15.75" customHeight="1" x14ac:dyDescent="0.25">
      <c r="A264" s="512" t="s">
        <v>261</v>
      </c>
      <c r="B264" s="512"/>
      <c r="C264" s="512"/>
      <c r="D264" s="54">
        <v>33</v>
      </c>
      <c r="E264" s="47">
        <v>33</v>
      </c>
      <c r="F264" s="44"/>
      <c r="G264" s="38"/>
      <c r="H264" s="38"/>
      <c r="I264" s="45"/>
      <c r="J264" s="200"/>
      <c r="K264" s="200"/>
      <c r="L264" s="200"/>
      <c r="M264" s="200"/>
      <c r="N264" s="200"/>
      <c r="O264" s="200"/>
      <c r="P264" s="200"/>
      <c r="Q264" s="44">
        <v>44</v>
      </c>
      <c r="R264" s="47">
        <v>44</v>
      </c>
      <c r="S264" s="44"/>
      <c r="T264" s="38"/>
      <c r="U264" s="38"/>
      <c r="V264" s="47"/>
      <c r="W264" s="513" t="s">
        <v>262</v>
      </c>
      <c r="X264" s="513"/>
      <c r="Y264" s="513"/>
      <c r="Z264" s="38">
        <v>33</v>
      </c>
      <c r="AA264" s="38">
        <v>33</v>
      </c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>
        <v>44</v>
      </c>
      <c r="AP264" s="38">
        <v>44</v>
      </c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E264" s="200"/>
      <c r="BF264" s="200"/>
      <c r="BG264" s="200"/>
      <c r="BH264" s="200"/>
      <c r="BI264" s="200"/>
      <c r="BJ264" s="200"/>
      <c r="BK264" s="200"/>
    </row>
    <row r="265" spans="1:63" ht="15.75" customHeight="1" x14ac:dyDescent="0.25">
      <c r="A265" s="512" t="s">
        <v>25</v>
      </c>
      <c r="B265" s="512"/>
      <c r="C265" s="512"/>
      <c r="D265" s="83">
        <v>75</v>
      </c>
      <c r="E265" s="84">
        <v>75</v>
      </c>
      <c r="F265" s="85"/>
      <c r="G265" s="38"/>
      <c r="H265" s="38"/>
      <c r="I265" s="45"/>
      <c r="J265" s="200"/>
      <c r="K265" s="200"/>
      <c r="L265" s="200"/>
      <c r="M265" s="200"/>
      <c r="N265" s="200"/>
      <c r="O265" s="200"/>
      <c r="P265" s="200"/>
      <c r="Q265" s="85">
        <v>100</v>
      </c>
      <c r="R265" s="84">
        <v>100</v>
      </c>
      <c r="S265" s="85"/>
      <c r="T265" s="38"/>
      <c r="U265" s="38"/>
      <c r="V265" s="47"/>
      <c r="W265" s="513" t="s">
        <v>25</v>
      </c>
      <c r="X265" s="513"/>
      <c r="Y265" s="513"/>
      <c r="Z265" s="37">
        <v>75</v>
      </c>
      <c r="AA265" s="37">
        <v>75</v>
      </c>
      <c r="AB265" s="38"/>
      <c r="AC265" s="38"/>
      <c r="AD265" s="38"/>
      <c r="AE265" s="37"/>
      <c r="AF265" s="38"/>
      <c r="AG265" s="38"/>
      <c r="AH265" s="38"/>
      <c r="AI265" s="37"/>
      <c r="AJ265" s="38"/>
      <c r="AK265" s="38"/>
      <c r="AL265" s="38"/>
      <c r="AM265" s="38"/>
      <c r="AN265" s="38"/>
      <c r="AO265" s="37">
        <v>100</v>
      </c>
      <c r="AP265" s="37">
        <v>100</v>
      </c>
      <c r="AQ265" s="38"/>
      <c r="AR265" s="38"/>
      <c r="AS265" s="38"/>
      <c r="AT265" s="37"/>
      <c r="AU265" s="38"/>
      <c r="AV265" s="38"/>
      <c r="AW265" s="38"/>
      <c r="AX265" s="37"/>
      <c r="AY265" s="38"/>
      <c r="AZ265" s="38"/>
      <c r="BA265" s="38"/>
      <c r="BB265" s="38"/>
      <c r="BC265" s="38"/>
      <c r="BE265" s="200"/>
      <c r="BF265" s="200"/>
      <c r="BG265" s="200"/>
      <c r="BH265" s="200"/>
      <c r="BI265" s="200"/>
      <c r="BJ265" s="200"/>
      <c r="BK265" s="200"/>
    </row>
    <row r="266" spans="1:63" ht="15.75" customHeight="1" x14ac:dyDescent="0.25">
      <c r="A266" s="512" t="s">
        <v>61</v>
      </c>
      <c r="B266" s="512"/>
      <c r="C266" s="512"/>
      <c r="D266" s="54">
        <v>49</v>
      </c>
      <c r="E266" s="47">
        <v>49</v>
      </c>
      <c r="F266" s="44"/>
      <c r="G266" s="38"/>
      <c r="H266" s="38"/>
      <c r="I266" s="45"/>
      <c r="J266" s="200"/>
      <c r="K266" s="200"/>
      <c r="L266" s="200"/>
      <c r="M266" s="200"/>
      <c r="N266" s="200"/>
      <c r="O266" s="200"/>
      <c r="P266" s="200"/>
      <c r="Q266" s="44">
        <v>65</v>
      </c>
      <c r="R266" s="47">
        <v>65</v>
      </c>
      <c r="S266" s="44"/>
      <c r="T266" s="38"/>
      <c r="U266" s="38"/>
      <c r="V266" s="47"/>
      <c r="W266" s="513" t="s">
        <v>61</v>
      </c>
      <c r="X266" s="513"/>
      <c r="Y266" s="513"/>
      <c r="Z266" s="38">
        <v>52</v>
      </c>
      <c r="AA266" s="38">
        <v>52</v>
      </c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>
        <v>70</v>
      </c>
      <c r="AP266" s="38">
        <v>70</v>
      </c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E266" s="200"/>
      <c r="BF266" s="200"/>
      <c r="BG266" s="200"/>
      <c r="BH266" s="200"/>
      <c r="BI266" s="200"/>
      <c r="BJ266" s="200"/>
      <c r="BK266" s="200"/>
    </row>
    <row r="267" spans="1:63" ht="15.75" customHeight="1" x14ac:dyDescent="0.25">
      <c r="A267" s="512" t="s">
        <v>6</v>
      </c>
      <c r="B267" s="512"/>
      <c r="C267" s="512"/>
      <c r="D267" s="54">
        <v>4.5</v>
      </c>
      <c r="E267" s="47">
        <v>4.5</v>
      </c>
      <c r="F267" s="44"/>
      <c r="G267" s="38"/>
      <c r="H267" s="38"/>
      <c r="I267" s="45"/>
      <c r="J267" s="200"/>
      <c r="K267" s="200"/>
      <c r="L267" s="200"/>
      <c r="M267" s="200"/>
      <c r="N267" s="200"/>
      <c r="O267" s="200"/>
      <c r="P267" s="200"/>
      <c r="Q267" s="44">
        <v>6</v>
      </c>
      <c r="R267" s="47">
        <v>6</v>
      </c>
      <c r="S267" s="44"/>
      <c r="T267" s="38"/>
      <c r="U267" s="38"/>
      <c r="V267" s="47"/>
      <c r="W267" s="513" t="s">
        <v>6</v>
      </c>
      <c r="X267" s="513"/>
      <c r="Y267" s="513"/>
      <c r="Z267" s="38">
        <v>4.5</v>
      </c>
      <c r="AA267" s="38">
        <v>4.5</v>
      </c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>
        <v>6</v>
      </c>
      <c r="AP267" s="38">
        <v>6</v>
      </c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E267" s="200"/>
      <c r="BF267" s="200"/>
      <c r="BG267" s="200"/>
      <c r="BH267" s="200"/>
      <c r="BI267" s="200"/>
      <c r="BJ267" s="200"/>
      <c r="BK267" s="200"/>
    </row>
    <row r="268" spans="1:63" ht="15.75" customHeight="1" x14ac:dyDescent="0.25">
      <c r="A268" s="512" t="s">
        <v>28</v>
      </c>
      <c r="B268" s="512"/>
      <c r="C268" s="512"/>
      <c r="D268" s="54">
        <v>8</v>
      </c>
      <c r="E268" s="47">
        <v>8</v>
      </c>
      <c r="F268" s="44"/>
      <c r="G268" s="38"/>
      <c r="H268" s="38"/>
      <c r="I268" s="45"/>
      <c r="J268" s="200"/>
      <c r="K268" s="200"/>
      <c r="L268" s="200"/>
      <c r="M268" s="200"/>
      <c r="N268" s="200"/>
      <c r="O268" s="200"/>
      <c r="P268" s="200"/>
      <c r="Q268" s="44">
        <v>10</v>
      </c>
      <c r="R268" s="47">
        <v>10</v>
      </c>
      <c r="S268" s="44"/>
      <c r="T268" s="38"/>
      <c r="U268" s="38"/>
      <c r="V268" s="47"/>
      <c r="W268" s="513" t="s">
        <v>28</v>
      </c>
      <c r="X268" s="513"/>
      <c r="Y268" s="513"/>
      <c r="Z268" s="38">
        <v>8</v>
      </c>
      <c r="AA268" s="38">
        <v>8</v>
      </c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>
        <v>10</v>
      </c>
      <c r="AP268" s="38">
        <v>10</v>
      </c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E268" s="200"/>
      <c r="BF268" s="200"/>
      <c r="BG268" s="200"/>
      <c r="BH268" s="200"/>
      <c r="BI268" s="200"/>
      <c r="BJ268" s="200"/>
      <c r="BK268" s="200"/>
    </row>
    <row r="269" spans="1:63" ht="15.75" customHeight="1" x14ac:dyDescent="0.3">
      <c r="A269" s="512"/>
      <c r="B269" s="512"/>
      <c r="C269" s="512"/>
      <c r="D269" s="54"/>
      <c r="E269" s="49"/>
      <c r="F269" s="50">
        <v>4.47</v>
      </c>
      <c r="G269" s="51">
        <v>8.4499999999999993</v>
      </c>
      <c r="H269" s="51">
        <v>31.67</v>
      </c>
      <c r="I269" s="213">
        <v>221.68</v>
      </c>
      <c r="J269" s="179"/>
      <c r="K269" s="179"/>
      <c r="L269" s="179">
        <v>20</v>
      </c>
      <c r="M269" s="179">
        <v>54.3</v>
      </c>
      <c r="N269" s="179">
        <v>145.19999999999999</v>
      </c>
      <c r="O269" s="180">
        <v>96.1</v>
      </c>
      <c r="P269" s="180">
        <v>3.12</v>
      </c>
      <c r="Q269" s="48"/>
      <c r="R269" s="49"/>
      <c r="S269" s="50">
        <v>5.96</v>
      </c>
      <c r="T269" s="51">
        <v>10.74</v>
      </c>
      <c r="U269" s="51">
        <v>42.22</v>
      </c>
      <c r="V269" s="49">
        <v>290.83999999999997</v>
      </c>
      <c r="W269" s="513"/>
      <c r="X269" s="513"/>
      <c r="Y269" s="513"/>
      <c r="Z269" s="38"/>
      <c r="AA269" s="38"/>
      <c r="AB269" s="51">
        <v>83.7</v>
      </c>
      <c r="AC269" s="51">
        <v>86.9</v>
      </c>
      <c r="AD269" s="51">
        <v>16.8</v>
      </c>
      <c r="AE269" s="51">
        <v>22.3</v>
      </c>
      <c r="AF269" s="51">
        <v>104.1</v>
      </c>
      <c r="AG269" s="51">
        <v>1.76</v>
      </c>
      <c r="AH269" s="51">
        <v>20</v>
      </c>
      <c r="AI269" s="51">
        <v>15</v>
      </c>
      <c r="AJ269" s="51">
        <v>0.69</v>
      </c>
      <c r="AK269" s="51">
        <v>0.1</v>
      </c>
      <c r="AL269" s="51">
        <v>0.04</v>
      </c>
      <c r="AM269" s="51">
        <v>0.5</v>
      </c>
      <c r="AN269" s="51"/>
      <c r="AO269" s="51"/>
      <c r="AP269" s="51"/>
      <c r="AQ269" s="51">
        <v>84.1</v>
      </c>
      <c r="AR269" s="51">
        <v>92.6</v>
      </c>
      <c r="AS269" s="51">
        <v>17.8</v>
      </c>
      <c r="AT269" s="51">
        <v>23.8</v>
      </c>
      <c r="AU269" s="51">
        <v>110.9</v>
      </c>
      <c r="AV269" s="51">
        <v>1.88</v>
      </c>
      <c r="AW269" s="51">
        <v>20</v>
      </c>
      <c r="AX269" s="51">
        <v>15</v>
      </c>
      <c r="AY269" s="51">
        <v>0.73</v>
      </c>
      <c r="AZ269" s="51">
        <v>0.11</v>
      </c>
      <c r="BA269" s="51">
        <v>0.04</v>
      </c>
      <c r="BB269" s="51">
        <v>0.54</v>
      </c>
      <c r="BC269" s="51"/>
      <c r="BE269" s="178"/>
      <c r="BF269" s="179"/>
      <c r="BG269" s="179">
        <v>20</v>
      </c>
      <c r="BH269" s="179">
        <v>68.400000000000006</v>
      </c>
      <c r="BI269" s="179">
        <v>152.30000000000001</v>
      </c>
      <c r="BJ269" s="180">
        <v>102.1</v>
      </c>
      <c r="BK269" s="180">
        <v>4.1500000000000004</v>
      </c>
    </row>
    <row r="270" spans="1:63" ht="15.75" customHeight="1" x14ac:dyDescent="0.25">
      <c r="A270" s="504" t="s">
        <v>153</v>
      </c>
      <c r="B270" s="504"/>
      <c r="C270" s="504"/>
      <c r="D270" s="54"/>
      <c r="E270" s="49">
        <v>150</v>
      </c>
      <c r="F270" s="44"/>
      <c r="G270" s="38"/>
      <c r="H270" s="38"/>
      <c r="I270" s="45"/>
      <c r="J270" s="200"/>
      <c r="K270" s="200"/>
      <c r="L270" s="200"/>
      <c r="M270" s="200"/>
      <c r="N270" s="200"/>
      <c r="O270" s="200"/>
      <c r="P270" s="200"/>
      <c r="Q270" s="44"/>
      <c r="R270" s="49">
        <v>180</v>
      </c>
      <c r="S270" s="88"/>
      <c r="T270" s="89"/>
      <c r="U270" s="89"/>
      <c r="V270" s="87"/>
      <c r="W270" s="511" t="s">
        <v>72</v>
      </c>
      <c r="X270" s="511"/>
      <c r="Y270" s="511"/>
      <c r="Z270" s="89"/>
      <c r="AA270" s="89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E270" s="200"/>
      <c r="BF270" s="200"/>
      <c r="BG270" s="200"/>
      <c r="BH270" s="200"/>
      <c r="BI270" s="200"/>
      <c r="BJ270" s="200"/>
      <c r="BK270" s="200"/>
    </row>
    <row r="271" spans="1:63" ht="15.75" customHeight="1" x14ac:dyDescent="0.25">
      <c r="A271" s="512" t="s">
        <v>9</v>
      </c>
      <c r="B271" s="512"/>
      <c r="C271" s="512"/>
      <c r="D271" s="54">
        <v>0.2</v>
      </c>
      <c r="E271" s="47">
        <v>0.2</v>
      </c>
      <c r="F271" s="44"/>
      <c r="G271" s="38"/>
      <c r="H271" s="38"/>
      <c r="I271" s="45"/>
      <c r="J271" s="200"/>
      <c r="K271" s="200"/>
      <c r="L271" s="200"/>
      <c r="M271" s="200"/>
      <c r="N271" s="200"/>
      <c r="O271" s="200"/>
      <c r="P271" s="200"/>
      <c r="Q271" s="44">
        <v>0.3</v>
      </c>
      <c r="R271" s="47">
        <v>0.3</v>
      </c>
      <c r="S271" s="88"/>
      <c r="T271" s="89"/>
      <c r="U271" s="89"/>
      <c r="V271" s="87"/>
      <c r="W271" s="511" t="s">
        <v>139</v>
      </c>
      <c r="X271" s="511"/>
      <c r="Y271" s="511"/>
      <c r="Z271" s="38"/>
      <c r="AA271" s="51">
        <v>150</v>
      </c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51">
        <v>180</v>
      </c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E271" s="200"/>
      <c r="BF271" s="200"/>
      <c r="BG271" s="200"/>
      <c r="BH271" s="200"/>
      <c r="BI271" s="200"/>
      <c r="BJ271" s="200"/>
      <c r="BK271" s="200"/>
    </row>
    <row r="272" spans="1:63" ht="15.75" customHeight="1" x14ac:dyDescent="0.25">
      <c r="A272" s="560" t="s">
        <v>6</v>
      </c>
      <c r="B272" s="560"/>
      <c r="C272" s="560"/>
      <c r="D272" s="54">
        <v>7</v>
      </c>
      <c r="E272" s="47">
        <v>7</v>
      </c>
      <c r="F272" s="50"/>
      <c r="G272" s="51"/>
      <c r="H272" s="51"/>
      <c r="I272" s="52"/>
      <c r="J272" s="201"/>
      <c r="K272" s="201"/>
      <c r="L272" s="201"/>
      <c r="M272" s="201"/>
      <c r="N272" s="201"/>
      <c r="O272" s="201"/>
      <c r="P272" s="201"/>
      <c r="Q272" s="44">
        <v>10</v>
      </c>
      <c r="R272" s="47">
        <v>10</v>
      </c>
      <c r="S272" s="50"/>
      <c r="T272" s="51"/>
      <c r="U272" s="51"/>
      <c r="V272" s="49"/>
      <c r="W272" s="513" t="s">
        <v>71</v>
      </c>
      <c r="X272" s="513"/>
      <c r="Y272" s="513"/>
      <c r="Z272" s="38">
        <v>2</v>
      </c>
      <c r="AA272" s="38">
        <v>2</v>
      </c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>
        <v>3</v>
      </c>
      <c r="AP272" s="38">
        <v>3</v>
      </c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E272" s="201"/>
      <c r="BF272" s="201"/>
      <c r="BG272" s="201"/>
      <c r="BH272" s="201"/>
      <c r="BI272" s="201"/>
      <c r="BJ272" s="201"/>
      <c r="BK272" s="201"/>
    </row>
    <row r="273" spans="1:63" ht="15.75" customHeight="1" x14ac:dyDescent="0.25">
      <c r="A273" s="560" t="s">
        <v>61</v>
      </c>
      <c r="B273" s="560"/>
      <c r="C273" s="560"/>
      <c r="D273" s="54">
        <v>130</v>
      </c>
      <c r="E273" s="47">
        <v>130</v>
      </c>
      <c r="F273" s="50"/>
      <c r="G273" s="51"/>
      <c r="H273" s="51"/>
      <c r="I273" s="52"/>
      <c r="J273" s="201"/>
      <c r="K273" s="201"/>
      <c r="L273" s="201"/>
      <c r="M273" s="201"/>
      <c r="N273" s="201"/>
      <c r="O273" s="201"/>
      <c r="P273" s="201"/>
      <c r="Q273" s="44">
        <v>150</v>
      </c>
      <c r="R273" s="47">
        <v>150</v>
      </c>
      <c r="S273" s="50"/>
      <c r="T273" s="51"/>
      <c r="U273" s="51"/>
      <c r="V273" s="49"/>
      <c r="W273" s="513" t="s">
        <v>25</v>
      </c>
      <c r="X273" s="513"/>
      <c r="Y273" s="513"/>
      <c r="Z273" s="38">
        <v>75</v>
      </c>
      <c r="AA273" s="38">
        <v>75</v>
      </c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>
        <v>90</v>
      </c>
      <c r="AP273" s="38">
        <v>90</v>
      </c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E273" s="201"/>
      <c r="BF273" s="201"/>
      <c r="BG273" s="201"/>
      <c r="BH273" s="201"/>
      <c r="BI273" s="201"/>
      <c r="BJ273" s="201"/>
      <c r="BK273" s="201"/>
    </row>
    <row r="274" spans="1:63" ht="15.75" hidden="1" customHeight="1" x14ac:dyDescent="0.3">
      <c r="A274" s="74"/>
      <c r="B274" s="74"/>
      <c r="C274" s="74"/>
      <c r="D274" s="54"/>
      <c r="E274" s="47"/>
      <c r="F274" s="50"/>
      <c r="G274" s="51"/>
      <c r="H274" s="51"/>
      <c r="I274" s="52"/>
      <c r="J274" s="201"/>
      <c r="K274" s="201"/>
      <c r="L274" s="201"/>
      <c r="M274" s="201"/>
      <c r="N274" s="201"/>
      <c r="O274" s="201"/>
      <c r="P274" s="201"/>
      <c r="Q274" s="44"/>
      <c r="R274" s="47"/>
      <c r="S274" s="50"/>
      <c r="T274" s="51"/>
      <c r="U274" s="51"/>
      <c r="V274" s="49"/>
      <c r="W274" s="513" t="s">
        <v>61</v>
      </c>
      <c r="X274" s="513"/>
      <c r="Y274" s="513"/>
      <c r="Z274" s="38">
        <v>90</v>
      </c>
      <c r="AA274" s="38">
        <v>90</v>
      </c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>
        <v>108</v>
      </c>
      <c r="AP274" s="38">
        <v>108</v>
      </c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E274" s="201"/>
      <c r="BF274" s="201"/>
      <c r="BG274" s="201"/>
      <c r="BH274" s="201"/>
      <c r="BI274" s="201"/>
      <c r="BJ274" s="201"/>
      <c r="BK274" s="201"/>
    </row>
    <row r="275" spans="1:63" ht="15.75" hidden="1" customHeight="1" x14ac:dyDescent="0.3">
      <c r="A275" s="74"/>
      <c r="B275" s="74"/>
      <c r="C275" s="74"/>
      <c r="D275" s="54"/>
      <c r="E275" s="47"/>
      <c r="F275" s="50"/>
      <c r="G275" s="51"/>
      <c r="H275" s="51"/>
      <c r="I275" s="52"/>
      <c r="J275" s="201"/>
      <c r="K275" s="201"/>
      <c r="L275" s="201"/>
      <c r="M275" s="201"/>
      <c r="N275" s="201"/>
      <c r="O275" s="201"/>
      <c r="P275" s="201"/>
      <c r="Q275" s="44"/>
      <c r="R275" s="47"/>
      <c r="S275" s="50"/>
      <c r="T275" s="51"/>
      <c r="U275" s="51"/>
      <c r="V275" s="49"/>
      <c r="W275" s="513" t="s">
        <v>27</v>
      </c>
      <c r="X275" s="513"/>
      <c r="Y275" s="513"/>
      <c r="Z275" s="38">
        <v>7</v>
      </c>
      <c r="AA275" s="38">
        <v>7</v>
      </c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>
        <v>10</v>
      </c>
      <c r="AP275" s="38">
        <v>10</v>
      </c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E275" s="201"/>
      <c r="BF275" s="201"/>
      <c r="BG275" s="201"/>
      <c r="BH275" s="201"/>
      <c r="BI275" s="201"/>
      <c r="BJ275" s="201"/>
      <c r="BK275" s="201"/>
    </row>
    <row r="276" spans="1:63" ht="15.75" customHeight="1" x14ac:dyDescent="0.3">
      <c r="A276" s="512"/>
      <c r="B276" s="512"/>
      <c r="C276" s="512"/>
      <c r="D276" s="54"/>
      <c r="E276" s="47"/>
      <c r="F276" s="50">
        <v>0.04</v>
      </c>
      <c r="G276" s="51">
        <v>0.01</v>
      </c>
      <c r="H276" s="51">
        <v>6.99</v>
      </c>
      <c r="I276" s="213">
        <v>28</v>
      </c>
      <c r="J276" s="179"/>
      <c r="K276" s="179"/>
      <c r="L276" s="179">
        <v>8</v>
      </c>
      <c r="M276" s="179">
        <v>1.6</v>
      </c>
      <c r="N276" s="179">
        <v>0.9</v>
      </c>
      <c r="O276" s="180">
        <v>0.19</v>
      </c>
      <c r="P276" s="180"/>
      <c r="Q276" s="48"/>
      <c r="R276" s="49"/>
      <c r="S276" s="50">
        <v>0.06</v>
      </c>
      <c r="T276" s="51">
        <v>0.02</v>
      </c>
      <c r="U276" s="51">
        <v>9.99</v>
      </c>
      <c r="V276" s="49">
        <v>40</v>
      </c>
      <c r="W276" s="513"/>
      <c r="X276" s="513"/>
      <c r="Y276" s="513"/>
      <c r="Z276" s="38"/>
      <c r="AA276" s="38"/>
      <c r="AB276" s="51">
        <v>37.6</v>
      </c>
      <c r="AC276" s="51">
        <v>109.7</v>
      </c>
      <c r="AD276" s="51">
        <v>94.3</v>
      </c>
      <c r="AE276" s="51">
        <v>10.5</v>
      </c>
      <c r="AF276" s="51">
        <v>67.5</v>
      </c>
      <c r="AG276" s="51">
        <v>0.1</v>
      </c>
      <c r="AH276" s="51">
        <v>15</v>
      </c>
      <c r="AI276" s="51">
        <v>8</v>
      </c>
      <c r="AJ276" s="51"/>
      <c r="AK276" s="51">
        <v>0.03</v>
      </c>
      <c r="AL276" s="51">
        <v>0.11</v>
      </c>
      <c r="AM276" s="51">
        <v>0.08</v>
      </c>
      <c r="AN276" s="51">
        <v>0.98</v>
      </c>
      <c r="AO276" s="51"/>
      <c r="AP276" s="51"/>
      <c r="AQ276" s="51">
        <v>45.1</v>
      </c>
      <c r="AR276" s="51">
        <v>131.69999999999999</v>
      </c>
      <c r="AS276" s="51">
        <v>12.6</v>
      </c>
      <c r="AT276" s="51">
        <v>81</v>
      </c>
      <c r="AU276" s="51">
        <v>0.12</v>
      </c>
      <c r="AV276" s="51">
        <v>18</v>
      </c>
      <c r="AW276" s="51">
        <v>9</v>
      </c>
      <c r="AX276" s="51">
        <v>0</v>
      </c>
      <c r="AY276" s="51">
        <v>0.04</v>
      </c>
      <c r="AZ276" s="51">
        <v>0.14000000000000001</v>
      </c>
      <c r="BA276" s="51">
        <v>0.09</v>
      </c>
      <c r="BB276" s="51">
        <v>0.72</v>
      </c>
      <c r="BC276" s="51">
        <v>1.17</v>
      </c>
      <c r="BE276" s="178"/>
      <c r="BF276" s="179"/>
      <c r="BG276" s="179"/>
      <c r="BH276" s="179">
        <v>10</v>
      </c>
      <c r="BI276" s="179">
        <v>2.5</v>
      </c>
      <c r="BJ276" s="179">
        <v>1.3</v>
      </c>
      <c r="BK276" s="180">
        <v>0.28000000000000003</v>
      </c>
    </row>
    <row r="277" spans="1:63" s="1" customFormat="1" x14ac:dyDescent="0.25">
      <c r="A277" s="521" t="s">
        <v>263</v>
      </c>
      <c r="B277" s="522"/>
      <c r="C277" s="523"/>
      <c r="D277" s="17"/>
      <c r="E277" s="6">
        <v>45</v>
      </c>
      <c r="F277" s="9"/>
      <c r="G277" s="10"/>
      <c r="H277" s="10"/>
      <c r="I277" s="18"/>
      <c r="J277" s="10"/>
      <c r="K277" s="10"/>
      <c r="L277" s="10"/>
      <c r="M277" s="10"/>
      <c r="N277" s="10"/>
      <c r="O277" s="10"/>
      <c r="P277" s="10"/>
      <c r="Q277" s="3"/>
      <c r="R277" s="6">
        <v>45</v>
      </c>
      <c r="S277" s="9"/>
      <c r="T277" s="10"/>
      <c r="U277" s="10"/>
      <c r="V277" s="6"/>
      <c r="W277" s="521" t="s">
        <v>136</v>
      </c>
      <c r="X277" s="522"/>
      <c r="Y277" s="523"/>
      <c r="Z277" s="7"/>
      <c r="AA277" s="10">
        <v>45</v>
      </c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7"/>
      <c r="AP277" s="10">
        <v>45</v>
      </c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E277" s="10"/>
      <c r="BF277" s="10"/>
      <c r="BG277" s="10"/>
      <c r="BH277" s="10"/>
      <c r="BI277" s="10"/>
      <c r="BJ277" s="10"/>
      <c r="BK277" s="10"/>
    </row>
    <row r="278" spans="1:63" s="1" customFormat="1" ht="18.75" customHeight="1" x14ac:dyDescent="0.25">
      <c r="A278" s="660" t="s">
        <v>264</v>
      </c>
      <c r="B278" s="661"/>
      <c r="C278" s="662"/>
      <c r="D278" s="17">
        <v>20</v>
      </c>
      <c r="E278" s="6">
        <v>20</v>
      </c>
      <c r="F278" s="9"/>
      <c r="G278" s="10"/>
      <c r="H278" s="10"/>
      <c r="I278" s="18"/>
      <c r="J278" s="10"/>
      <c r="K278" s="10"/>
      <c r="L278" s="10"/>
      <c r="M278" s="10"/>
      <c r="N278" s="10"/>
      <c r="O278" s="10"/>
      <c r="P278" s="10"/>
      <c r="Q278" s="3">
        <v>20</v>
      </c>
      <c r="R278" s="6">
        <v>20</v>
      </c>
      <c r="S278" s="9"/>
      <c r="T278" s="10"/>
      <c r="U278" s="10"/>
      <c r="V278" s="6"/>
      <c r="W278" s="543" t="s">
        <v>137</v>
      </c>
      <c r="X278" s="515"/>
      <c r="Y278" s="516"/>
      <c r="Z278" s="7">
        <v>10.6</v>
      </c>
      <c r="AA278" s="10">
        <v>10</v>
      </c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7">
        <v>10.6</v>
      </c>
      <c r="AP278" s="10">
        <v>10</v>
      </c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E278" s="10"/>
      <c r="BF278" s="10"/>
      <c r="BG278" s="10"/>
      <c r="BH278" s="10"/>
      <c r="BI278" s="10"/>
      <c r="BJ278" s="10"/>
      <c r="BK278" s="10"/>
    </row>
    <row r="279" spans="1:63" ht="18.75" customHeight="1" x14ac:dyDescent="0.25">
      <c r="A279" s="543" t="s">
        <v>10</v>
      </c>
      <c r="B279" s="515"/>
      <c r="C279" s="516"/>
      <c r="D279" s="17">
        <v>25</v>
      </c>
      <c r="E279" s="6">
        <v>25</v>
      </c>
      <c r="F279" s="50"/>
      <c r="G279" s="51"/>
      <c r="H279" s="51"/>
      <c r="I279" s="213"/>
      <c r="J279" s="178"/>
      <c r="K279" s="179"/>
      <c r="L279" s="179"/>
      <c r="M279" s="179"/>
      <c r="N279" s="179"/>
      <c r="O279" s="179"/>
      <c r="P279" s="180"/>
      <c r="Q279" s="17">
        <v>25</v>
      </c>
      <c r="R279" s="6">
        <v>25</v>
      </c>
      <c r="S279" s="201"/>
      <c r="T279" s="201"/>
      <c r="U279" s="201"/>
      <c r="V279" s="201"/>
      <c r="W279" s="498"/>
      <c r="X279" s="498"/>
      <c r="Y279" s="498"/>
      <c r="Z279" s="200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0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30"/>
      <c r="BE279" s="201"/>
      <c r="BF279" s="201"/>
      <c r="BG279" s="201"/>
      <c r="BH279" s="201"/>
      <c r="BI279" s="201"/>
      <c r="BJ279" s="201"/>
      <c r="BK279" s="201"/>
    </row>
    <row r="280" spans="1:63" ht="15.75" customHeight="1" x14ac:dyDescent="0.25">
      <c r="A280" s="504" t="s">
        <v>105</v>
      </c>
      <c r="B280" s="510"/>
      <c r="C280" s="511"/>
      <c r="D280" s="54">
        <v>100</v>
      </c>
      <c r="E280" s="49">
        <v>100</v>
      </c>
      <c r="F280" s="50">
        <v>0.4</v>
      </c>
      <c r="G280" s="51">
        <v>0.4</v>
      </c>
      <c r="H280" s="51">
        <v>9.8000000000000007</v>
      </c>
      <c r="I280" s="52">
        <v>44</v>
      </c>
      <c r="J280" s="178">
        <v>3.3000000000000002E-2</v>
      </c>
      <c r="K280" s="179"/>
      <c r="L280" s="179">
        <v>20</v>
      </c>
      <c r="M280" s="179">
        <v>8.4</v>
      </c>
      <c r="N280" s="179">
        <v>29.4</v>
      </c>
      <c r="O280" s="179">
        <v>5.9</v>
      </c>
      <c r="P280" s="180">
        <v>29.4</v>
      </c>
      <c r="Q280" s="44">
        <v>100</v>
      </c>
      <c r="R280" s="49">
        <v>100</v>
      </c>
      <c r="S280" s="50">
        <v>0.4</v>
      </c>
      <c r="T280" s="51">
        <v>0.4</v>
      </c>
      <c r="U280" s="51">
        <v>9.8000000000000007</v>
      </c>
      <c r="V280" s="49">
        <v>44</v>
      </c>
      <c r="W280" s="511" t="s">
        <v>105</v>
      </c>
      <c r="X280" s="511"/>
      <c r="Y280" s="511"/>
      <c r="Z280" s="38">
        <v>100</v>
      </c>
      <c r="AA280" s="51">
        <v>100</v>
      </c>
      <c r="AB280" s="51">
        <v>26</v>
      </c>
      <c r="AC280" s="51">
        <v>278</v>
      </c>
      <c r="AD280" s="51">
        <v>16</v>
      </c>
      <c r="AE280" s="51">
        <v>9</v>
      </c>
      <c r="AF280" s="51">
        <v>11</v>
      </c>
      <c r="AG280" s="51">
        <v>2.2000000000000002</v>
      </c>
      <c r="AH280" s="51"/>
      <c r="AI280" s="51">
        <v>30</v>
      </c>
      <c r="AJ280" s="51">
        <v>0.2</v>
      </c>
      <c r="AK280" s="51">
        <v>0.03</v>
      </c>
      <c r="AL280" s="51">
        <v>0.02</v>
      </c>
      <c r="AM280" s="51">
        <v>0.3</v>
      </c>
      <c r="AN280" s="51">
        <v>10</v>
      </c>
      <c r="AO280" s="38">
        <v>100</v>
      </c>
      <c r="AP280" s="51">
        <v>100</v>
      </c>
      <c r="AQ280" s="51">
        <v>26</v>
      </c>
      <c r="AR280" s="51">
        <v>278</v>
      </c>
      <c r="AS280" s="51">
        <v>16</v>
      </c>
      <c r="AT280" s="51">
        <v>9</v>
      </c>
      <c r="AU280" s="51">
        <v>11</v>
      </c>
      <c r="AV280" s="51">
        <v>2.2000000000000002</v>
      </c>
      <c r="AW280" s="51"/>
      <c r="AX280" s="51">
        <v>30</v>
      </c>
      <c r="AY280" s="51">
        <v>0.2</v>
      </c>
      <c r="AZ280" s="51">
        <v>0.03</v>
      </c>
      <c r="BA280" s="51">
        <v>0.02</v>
      </c>
      <c r="BB280" s="51">
        <v>0.3</v>
      </c>
      <c r="BC280" s="51">
        <v>10</v>
      </c>
      <c r="BE280" s="178">
        <v>3.3000000000000002E-2</v>
      </c>
      <c r="BF280" s="179"/>
      <c r="BG280" s="179">
        <v>20</v>
      </c>
      <c r="BH280" s="179">
        <v>8.4</v>
      </c>
      <c r="BI280" s="179">
        <v>29.4</v>
      </c>
      <c r="BJ280" s="179">
        <v>5.9</v>
      </c>
      <c r="BK280" s="180">
        <v>29.4</v>
      </c>
    </row>
    <row r="281" spans="1:63" s="1" customFormat="1" ht="15.6" x14ac:dyDescent="0.3">
      <c r="A281" s="521"/>
      <c r="B281" s="522"/>
      <c r="C281" s="523"/>
      <c r="D281" s="17"/>
      <c r="E281" s="8"/>
      <c r="F281" s="5">
        <v>4.7300000000000004</v>
      </c>
      <c r="G281" s="5">
        <v>6.88</v>
      </c>
      <c r="H281" s="5">
        <v>14.56</v>
      </c>
      <c r="I281" s="4">
        <v>156</v>
      </c>
      <c r="J281" s="282">
        <v>0.05</v>
      </c>
      <c r="K281" s="4">
        <v>0.1</v>
      </c>
      <c r="L281" s="4">
        <v>20</v>
      </c>
      <c r="M281" s="4">
        <v>10.6</v>
      </c>
      <c r="N281" s="4">
        <v>29.4</v>
      </c>
      <c r="O281" s="4">
        <v>11.3</v>
      </c>
      <c r="P281" s="283">
        <v>0.87</v>
      </c>
      <c r="Q281" s="17"/>
      <c r="R281" s="8"/>
      <c r="S281" s="5">
        <v>4.7300000000000004</v>
      </c>
      <c r="T281" s="5">
        <v>6.88</v>
      </c>
      <c r="U281" s="5">
        <v>14.56</v>
      </c>
      <c r="V281" s="4">
        <v>156</v>
      </c>
      <c r="W281" s="282">
        <v>0.05</v>
      </c>
      <c r="X281" s="4">
        <v>0.1</v>
      </c>
      <c r="Y281" s="4">
        <v>20</v>
      </c>
      <c r="Z281" s="4">
        <v>10.6</v>
      </c>
      <c r="AA281" s="4">
        <v>29.4</v>
      </c>
      <c r="AB281" s="4">
        <v>11.3</v>
      </c>
      <c r="AC281" s="283">
        <v>0.87</v>
      </c>
      <c r="AD281" s="4">
        <v>96.1</v>
      </c>
      <c r="AE281" s="4">
        <v>13.4</v>
      </c>
      <c r="AF281" s="4">
        <v>77.599999999999994</v>
      </c>
      <c r="AG281" s="4">
        <v>0.71</v>
      </c>
      <c r="AH281" s="4">
        <v>46</v>
      </c>
      <c r="AI281" s="4">
        <v>32</v>
      </c>
      <c r="AJ281" s="4">
        <v>0.49</v>
      </c>
      <c r="AK281" s="4">
        <v>0.05</v>
      </c>
      <c r="AL281" s="4">
        <v>0.05</v>
      </c>
      <c r="AM281" s="4">
        <v>0.51</v>
      </c>
      <c r="AN281" s="4">
        <v>7.0000000000000007E-2</v>
      </c>
      <c r="AO281" s="7"/>
      <c r="AP281" s="7"/>
      <c r="AQ281" s="4">
        <v>195.2</v>
      </c>
      <c r="AR281" s="4">
        <v>50.2</v>
      </c>
      <c r="AS281" s="4">
        <v>96.1</v>
      </c>
      <c r="AT281" s="4">
        <v>13.4</v>
      </c>
      <c r="AU281" s="4">
        <v>77.599999999999994</v>
      </c>
      <c r="AV281" s="4">
        <v>0.71</v>
      </c>
      <c r="AW281" s="4">
        <v>46</v>
      </c>
      <c r="AX281" s="4">
        <v>32</v>
      </c>
      <c r="AY281" s="4">
        <v>0.49</v>
      </c>
      <c r="AZ281" s="4">
        <v>0.05</v>
      </c>
      <c r="BA281" s="4">
        <v>0.05</v>
      </c>
      <c r="BB281" s="4">
        <v>0.51</v>
      </c>
      <c r="BC281" s="4">
        <v>7.0000000000000007E-2</v>
      </c>
      <c r="BE281" s="282">
        <v>0.05</v>
      </c>
      <c r="BF281" s="4">
        <v>0.1</v>
      </c>
      <c r="BG281" s="4">
        <v>20</v>
      </c>
      <c r="BH281" s="4">
        <v>10.6</v>
      </c>
      <c r="BI281" s="4">
        <v>29.4</v>
      </c>
      <c r="BJ281" s="4">
        <v>11.3</v>
      </c>
      <c r="BK281" s="283">
        <v>0.87</v>
      </c>
    </row>
    <row r="282" spans="1:63" s="43" customFormat="1" ht="15.75" hidden="1" customHeight="1" x14ac:dyDescent="0.3">
      <c r="A282" s="597" t="s">
        <v>10</v>
      </c>
      <c r="B282" s="545"/>
      <c r="C282" s="598"/>
      <c r="D282" s="54">
        <v>15</v>
      </c>
      <c r="E282" s="49">
        <v>15</v>
      </c>
      <c r="F282" s="50">
        <v>1.19</v>
      </c>
      <c r="G282" s="51">
        <v>0.15</v>
      </c>
      <c r="H282" s="51">
        <v>7.25</v>
      </c>
      <c r="I282" s="52">
        <v>35</v>
      </c>
      <c r="J282" s="201"/>
      <c r="K282" s="201"/>
      <c r="L282" s="201"/>
      <c r="M282" s="201"/>
      <c r="N282" s="201"/>
      <c r="O282" s="201"/>
      <c r="P282" s="201"/>
      <c r="Q282" s="44">
        <v>20</v>
      </c>
      <c r="R282" s="49">
        <v>20</v>
      </c>
      <c r="S282" s="50">
        <v>1.58</v>
      </c>
      <c r="T282" s="51">
        <v>0.2</v>
      </c>
      <c r="U282" s="51">
        <v>9.66</v>
      </c>
      <c r="V282" s="49">
        <v>47</v>
      </c>
      <c r="W282" s="597" t="s">
        <v>10</v>
      </c>
      <c r="X282" s="545"/>
      <c r="Y282" s="598"/>
      <c r="Z282" s="38">
        <v>15</v>
      </c>
      <c r="AA282" s="51">
        <v>15</v>
      </c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38">
        <v>20</v>
      </c>
      <c r="AP282" s="51">
        <v>20</v>
      </c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E282" s="201"/>
      <c r="BF282" s="201"/>
      <c r="BG282" s="201"/>
      <c r="BH282" s="201"/>
      <c r="BI282" s="201"/>
      <c r="BJ282" s="201"/>
      <c r="BK282" s="201"/>
    </row>
    <row r="283" spans="1:63" ht="12.75" hidden="1" customHeight="1" x14ac:dyDescent="0.3">
      <c r="A283" s="504"/>
      <c r="B283" s="504"/>
      <c r="C283" s="504"/>
      <c r="D283" s="54"/>
      <c r="E283" s="49"/>
      <c r="F283" s="44"/>
      <c r="G283" s="38"/>
      <c r="H283" s="38"/>
      <c r="I283" s="45"/>
      <c r="J283" s="200"/>
      <c r="K283" s="200"/>
      <c r="L283" s="200"/>
      <c r="M283" s="200"/>
      <c r="N283" s="200"/>
      <c r="O283" s="200"/>
      <c r="P283" s="200"/>
      <c r="Q283" s="44"/>
      <c r="R283" s="49"/>
      <c r="S283" s="44"/>
      <c r="T283" s="38"/>
      <c r="U283" s="38"/>
      <c r="V283" s="47"/>
      <c r="W283" s="511" t="s">
        <v>14</v>
      </c>
      <c r="X283" s="511"/>
      <c r="Y283" s="511"/>
      <c r="Z283" s="38"/>
      <c r="AA283" s="51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51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E283" s="200"/>
      <c r="BF283" s="200"/>
      <c r="BG283" s="200"/>
      <c r="BH283" s="200"/>
      <c r="BI283" s="200"/>
      <c r="BJ283" s="200"/>
      <c r="BK283" s="200"/>
    </row>
    <row r="284" spans="1:63" ht="12.75" hidden="1" customHeight="1" x14ac:dyDescent="0.3">
      <c r="A284" s="504"/>
      <c r="B284" s="504"/>
      <c r="C284" s="504"/>
      <c r="D284" s="54"/>
      <c r="E284" s="49"/>
      <c r="F284" s="50"/>
      <c r="G284" s="51"/>
      <c r="H284" s="51"/>
      <c r="I284" s="52"/>
      <c r="J284" s="201"/>
      <c r="K284" s="201"/>
      <c r="L284" s="201"/>
      <c r="M284" s="201"/>
      <c r="N284" s="201"/>
      <c r="O284" s="201"/>
      <c r="P284" s="201"/>
      <c r="Q284" s="44"/>
      <c r="R284" s="49"/>
      <c r="S284" s="50"/>
      <c r="T284" s="51"/>
      <c r="U284" s="51"/>
      <c r="V284" s="49"/>
      <c r="W284" s="511" t="s">
        <v>105</v>
      </c>
      <c r="X284" s="511"/>
      <c r="Y284" s="511"/>
      <c r="Z284" s="38">
        <v>100</v>
      </c>
      <c r="AA284" s="51">
        <v>100</v>
      </c>
      <c r="AB284" s="51">
        <v>26</v>
      </c>
      <c r="AC284" s="51">
        <v>278</v>
      </c>
      <c r="AD284" s="51">
        <v>16</v>
      </c>
      <c r="AE284" s="51">
        <v>9</v>
      </c>
      <c r="AF284" s="51">
        <v>11</v>
      </c>
      <c r="AG284" s="51">
        <v>2.2000000000000002</v>
      </c>
      <c r="AH284" s="51"/>
      <c r="AI284" s="51">
        <v>30</v>
      </c>
      <c r="AJ284" s="51">
        <v>0.2</v>
      </c>
      <c r="AK284" s="51">
        <v>0.03</v>
      </c>
      <c r="AL284" s="51">
        <v>0.02</v>
      </c>
      <c r="AM284" s="51">
        <v>0.3</v>
      </c>
      <c r="AN284" s="51">
        <v>10</v>
      </c>
      <c r="AO284" s="38">
        <v>100</v>
      </c>
      <c r="AP284" s="51">
        <v>100</v>
      </c>
      <c r="AQ284" s="51">
        <v>26</v>
      </c>
      <c r="AR284" s="51">
        <v>278</v>
      </c>
      <c r="AS284" s="51">
        <v>16</v>
      </c>
      <c r="AT284" s="51">
        <v>9</v>
      </c>
      <c r="AU284" s="51">
        <v>11</v>
      </c>
      <c r="AV284" s="51">
        <v>2.2000000000000002</v>
      </c>
      <c r="AW284" s="51"/>
      <c r="AX284" s="51">
        <v>30</v>
      </c>
      <c r="AY284" s="51">
        <v>0.2</v>
      </c>
      <c r="AZ284" s="51">
        <v>0.03</v>
      </c>
      <c r="BA284" s="51">
        <v>0.02</v>
      </c>
      <c r="BB284" s="51">
        <v>0.3</v>
      </c>
      <c r="BC284" s="51">
        <v>10</v>
      </c>
      <c r="BE284" s="201"/>
      <c r="BF284" s="201"/>
      <c r="BG284" s="201"/>
      <c r="BH284" s="201"/>
      <c r="BI284" s="201"/>
      <c r="BJ284" s="201"/>
      <c r="BK284" s="201"/>
    </row>
    <row r="285" spans="1:63" s="77" customFormat="1" ht="15.75" customHeight="1" x14ac:dyDescent="0.25">
      <c r="A285" s="517" t="s">
        <v>190</v>
      </c>
      <c r="B285" s="517"/>
      <c r="C285" s="517"/>
      <c r="D285" s="61"/>
      <c r="E285" s="62">
        <f>SUM(E263+E270+E277+E280)</f>
        <v>453</v>
      </c>
      <c r="F285" s="113">
        <f>SUM(F269:F281)</f>
        <v>9.64</v>
      </c>
      <c r="G285" s="113">
        <f t="shared" ref="G285:P285" si="24">SUM(G269:G281)</f>
        <v>15.739999999999998</v>
      </c>
      <c r="H285" s="113">
        <f t="shared" si="24"/>
        <v>63.02000000000001</v>
      </c>
      <c r="I285" s="113">
        <f t="shared" si="24"/>
        <v>449.68</v>
      </c>
      <c r="J285" s="113">
        <f t="shared" si="24"/>
        <v>8.3000000000000004E-2</v>
      </c>
      <c r="K285" s="113">
        <f t="shared" si="24"/>
        <v>0.1</v>
      </c>
      <c r="L285" s="113">
        <f t="shared" si="24"/>
        <v>68</v>
      </c>
      <c r="M285" s="113">
        <f t="shared" si="24"/>
        <v>74.899999999999991</v>
      </c>
      <c r="N285" s="113">
        <f t="shared" si="24"/>
        <v>204.9</v>
      </c>
      <c r="O285" s="113">
        <f t="shared" si="24"/>
        <v>113.49</v>
      </c>
      <c r="P285" s="113">
        <f t="shared" si="24"/>
        <v>33.389999999999993</v>
      </c>
      <c r="Q285" s="192"/>
      <c r="R285" s="62">
        <f>SUM(R263+R270+R277+R280)</f>
        <v>535</v>
      </c>
      <c r="S285" s="113">
        <f t="shared" ref="S285:BK285" si="25">SUM(S269:S281)</f>
        <v>11.15</v>
      </c>
      <c r="T285" s="113">
        <f t="shared" si="25"/>
        <v>18.04</v>
      </c>
      <c r="U285" s="113">
        <f t="shared" si="25"/>
        <v>76.570000000000007</v>
      </c>
      <c r="V285" s="113">
        <f t="shared" si="25"/>
        <v>530.83999999999992</v>
      </c>
      <c r="W285" s="113">
        <f t="shared" si="25"/>
        <v>0.05</v>
      </c>
      <c r="X285" s="113">
        <f t="shared" si="25"/>
        <v>0.1</v>
      </c>
      <c r="Y285" s="113">
        <f t="shared" si="25"/>
        <v>20</v>
      </c>
      <c r="Z285" s="113">
        <f t="shared" si="25"/>
        <v>295.20000000000005</v>
      </c>
      <c r="AA285" s="113">
        <f t="shared" si="25"/>
        <v>508.4</v>
      </c>
      <c r="AB285" s="113">
        <f t="shared" si="25"/>
        <v>158.60000000000002</v>
      </c>
      <c r="AC285" s="113">
        <f t="shared" si="25"/>
        <v>475.47</v>
      </c>
      <c r="AD285" s="113">
        <f t="shared" si="25"/>
        <v>223.2</v>
      </c>
      <c r="AE285" s="113">
        <f t="shared" si="25"/>
        <v>55.199999999999996</v>
      </c>
      <c r="AF285" s="113">
        <f t="shared" si="25"/>
        <v>260.2</v>
      </c>
      <c r="AG285" s="113">
        <f t="shared" si="25"/>
        <v>4.7700000000000005</v>
      </c>
      <c r="AH285" s="113">
        <f t="shared" si="25"/>
        <v>81</v>
      </c>
      <c r="AI285" s="113">
        <f t="shared" si="25"/>
        <v>85</v>
      </c>
      <c r="AJ285" s="113">
        <f t="shared" si="25"/>
        <v>1.38</v>
      </c>
      <c r="AK285" s="113">
        <f t="shared" si="25"/>
        <v>0.21000000000000002</v>
      </c>
      <c r="AL285" s="113">
        <f t="shared" si="25"/>
        <v>0.21999999999999997</v>
      </c>
      <c r="AM285" s="113">
        <f t="shared" si="25"/>
        <v>1.39</v>
      </c>
      <c r="AN285" s="113">
        <f t="shared" si="25"/>
        <v>11.05</v>
      </c>
      <c r="AO285" s="113">
        <f t="shared" si="25"/>
        <v>321.60000000000002</v>
      </c>
      <c r="AP285" s="113">
        <f t="shared" si="25"/>
        <v>546</v>
      </c>
      <c r="AQ285" s="113">
        <f t="shared" si="25"/>
        <v>350.4</v>
      </c>
      <c r="AR285" s="113">
        <f t="shared" si="25"/>
        <v>552.5</v>
      </c>
      <c r="AS285" s="113">
        <f t="shared" si="25"/>
        <v>142.5</v>
      </c>
      <c r="AT285" s="113">
        <f t="shared" si="25"/>
        <v>127.2</v>
      </c>
      <c r="AU285" s="113">
        <f t="shared" si="25"/>
        <v>199.62</v>
      </c>
      <c r="AV285" s="113">
        <f t="shared" si="25"/>
        <v>22.79</v>
      </c>
      <c r="AW285" s="113">
        <f t="shared" si="25"/>
        <v>75</v>
      </c>
      <c r="AX285" s="113">
        <f t="shared" si="25"/>
        <v>77</v>
      </c>
      <c r="AY285" s="113">
        <f t="shared" si="25"/>
        <v>1.46</v>
      </c>
      <c r="AZ285" s="113">
        <f t="shared" si="25"/>
        <v>0.33</v>
      </c>
      <c r="BA285" s="113">
        <f t="shared" si="25"/>
        <v>0.2</v>
      </c>
      <c r="BB285" s="113">
        <f t="shared" si="25"/>
        <v>2.0700000000000003</v>
      </c>
      <c r="BC285" s="113">
        <f t="shared" si="25"/>
        <v>11.24</v>
      </c>
      <c r="BD285" s="113">
        <f t="shared" si="25"/>
        <v>0</v>
      </c>
      <c r="BE285" s="113">
        <f t="shared" si="25"/>
        <v>8.3000000000000004E-2</v>
      </c>
      <c r="BF285" s="113">
        <f t="shared" si="25"/>
        <v>0.1</v>
      </c>
      <c r="BG285" s="113">
        <f t="shared" si="25"/>
        <v>60</v>
      </c>
      <c r="BH285" s="113">
        <f t="shared" si="25"/>
        <v>97.4</v>
      </c>
      <c r="BI285" s="113">
        <f t="shared" si="25"/>
        <v>213.60000000000002</v>
      </c>
      <c r="BJ285" s="113">
        <f t="shared" si="25"/>
        <v>120.6</v>
      </c>
      <c r="BK285" s="113">
        <f t="shared" si="25"/>
        <v>34.699999999999996</v>
      </c>
    </row>
    <row r="286" spans="1:63" ht="15.75" customHeight="1" x14ac:dyDescent="0.25">
      <c r="A286" s="533" t="s">
        <v>16</v>
      </c>
      <c r="B286" s="533"/>
      <c r="C286" s="533"/>
      <c r="D286" s="54"/>
      <c r="E286" s="49"/>
      <c r="F286" s="50"/>
      <c r="G286" s="51"/>
      <c r="H286" s="51"/>
      <c r="I286" s="52"/>
      <c r="J286" s="201"/>
      <c r="K286" s="201"/>
      <c r="L286" s="201"/>
      <c r="M286" s="201"/>
      <c r="N286" s="201"/>
      <c r="O286" s="201"/>
      <c r="P286" s="201"/>
      <c r="Q286" s="44"/>
      <c r="R286" s="47"/>
      <c r="S286" s="50"/>
      <c r="T286" s="51"/>
      <c r="U286" s="51"/>
      <c r="V286" s="49"/>
      <c r="W286" s="511" t="s">
        <v>16</v>
      </c>
      <c r="X286" s="511"/>
      <c r="Y286" s="511"/>
      <c r="Z286" s="38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38"/>
      <c r="AP286" s="38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E286" s="201"/>
      <c r="BF286" s="201"/>
      <c r="BG286" s="201"/>
      <c r="BH286" s="201"/>
      <c r="BI286" s="201"/>
      <c r="BJ286" s="201"/>
      <c r="BK286" s="201"/>
    </row>
    <row r="287" spans="1:63" ht="15.75" customHeight="1" x14ac:dyDescent="0.25">
      <c r="A287" s="504" t="s">
        <v>99</v>
      </c>
      <c r="B287" s="504"/>
      <c r="C287" s="504"/>
      <c r="D287" s="54"/>
      <c r="E287" s="47"/>
      <c r="F287" s="44"/>
      <c r="G287" s="38"/>
      <c r="H287" s="38"/>
      <c r="I287" s="45"/>
      <c r="J287" s="200"/>
      <c r="K287" s="200"/>
      <c r="L287" s="200"/>
      <c r="M287" s="200"/>
      <c r="N287" s="200"/>
      <c r="O287" s="200"/>
      <c r="P287" s="200"/>
      <c r="Q287" s="44"/>
      <c r="R287" s="47"/>
      <c r="S287" s="44"/>
      <c r="T287" s="38"/>
      <c r="U287" s="38"/>
      <c r="V287" s="47"/>
      <c r="W287" s="511" t="s">
        <v>53</v>
      </c>
      <c r="X287" s="511"/>
      <c r="Y287" s="511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E287" s="200"/>
      <c r="BF287" s="200"/>
      <c r="BG287" s="200"/>
      <c r="BH287" s="200"/>
      <c r="BI287" s="200"/>
      <c r="BJ287" s="200"/>
      <c r="BK287" s="200"/>
    </row>
    <row r="288" spans="1:63" ht="15.75" customHeight="1" x14ac:dyDescent="0.25">
      <c r="A288" s="504" t="s">
        <v>265</v>
      </c>
      <c r="B288" s="504"/>
      <c r="C288" s="504"/>
      <c r="D288" s="54"/>
      <c r="E288" s="49">
        <v>150</v>
      </c>
      <c r="F288" s="44"/>
      <c r="G288" s="38"/>
      <c r="H288" s="38"/>
      <c r="I288" s="45"/>
      <c r="J288" s="200"/>
      <c r="K288" s="200"/>
      <c r="L288" s="200"/>
      <c r="M288" s="200"/>
      <c r="N288" s="200"/>
      <c r="O288" s="200"/>
      <c r="P288" s="200"/>
      <c r="Q288" s="44"/>
      <c r="R288" s="49">
        <v>250</v>
      </c>
      <c r="S288" s="44"/>
      <c r="T288" s="38"/>
      <c r="U288" s="38"/>
      <c r="V288" s="47"/>
      <c r="W288" s="511" t="s">
        <v>158</v>
      </c>
      <c r="X288" s="511"/>
      <c r="Y288" s="511"/>
      <c r="Z288" s="38"/>
      <c r="AA288" s="51">
        <v>150</v>
      </c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51">
        <v>250</v>
      </c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E288" s="200"/>
      <c r="BF288" s="200"/>
      <c r="BG288" s="200"/>
      <c r="BH288" s="200"/>
      <c r="BI288" s="200"/>
      <c r="BJ288" s="200"/>
      <c r="BK288" s="200"/>
    </row>
    <row r="289" spans="1:63" ht="15.75" customHeight="1" x14ac:dyDescent="0.25">
      <c r="A289" s="512" t="s">
        <v>63</v>
      </c>
      <c r="B289" s="512"/>
      <c r="C289" s="512"/>
      <c r="D289" s="67" t="s">
        <v>94</v>
      </c>
      <c r="E289" s="47">
        <v>45</v>
      </c>
      <c r="F289" s="44"/>
      <c r="G289" s="38"/>
      <c r="H289" s="38"/>
      <c r="I289" s="45"/>
      <c r="J289" s="200"/>
      <c r="K289" s="200"/>
      <c r="L289" s="200"/>
      <c r="M289" s="200"/>
      <c r="N289" s="200"/>
      <c r="O289" s="200"/>
      <c r="P289" s="200"/>
      <c r="Q289" s="186" t="s">
        <v>266</v>
      </c>
      <c r="R289" s="47">
        <v>70</v>
      </c>
      <c r="S289" s="44"/>
      <c r="T289" s="38"/>
      <c r="U289" s="38"/>
      <c r="V289" s="47"/>
      <c r="W289" s="513" t="s">
        <v>18</v>
      </c>
      <c r="X289" s="513"/>
      <c r="Y289" s="513"/>
      <c r="Z289" s="38">
        <v>7</v>
      </c>
      <c r="AA289" s="38">
        <v>6</v>
      </c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>
        <v>12</v>
      </c>
      <c r="AP289" s="38">
        <v>10</v>
      </c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E289" s="200"/>
      <c r="BF289" s="200"/>
      <c r="BG289" s="200"/>
      <c r="BH289" s="200"/>
      <c r="BI289" s="200"/>
      <c r="BJ289" s="200"/>
      <c r="BK289" s="200"/>
    </row>
    <row r="290" spans="1:63" ht="15.75" customHeight="1" x14ac:dyDescent="0.25">
      <c r="A290" s="512" t="s">
        <v>100</v>
      </c>
      <c r="B290" s="512"/>
      <c r="C290" s="512"/>
      <c r="D290" s="54">
        <v>3</v>
      </c>
      <c r="E290" s="47">
        <v>3</v>
      </c>
      <c r="F290" s="44"/>
      <c r="G290" s="38"/>
      <c r="H290" s="38"/>
      <c r="I290" s="45"/>
      <c r="J290" s="200"/>
      <c r="K290" s="200"/>
      <c r="L290" s="200"/>
      <c r="M290" s="200"/>
      <c r="N290" s="200"/>
      <c r="O290" s="200"/>
      <c r="P290" s="200"/>
      <c r="Q290" s="44">
        <v>5</v>
      </c>
      <c r="R290" s="47">
        <v>5</v>
      </c>
      <c r="S290" s="44"/>
      <c r="T290" s="38"/>
      <c r="U290" s="38"/>
      <c r="V290" s="47"/>
      <c r="W290" s="513" t="s">
        <v>65</v>
      </c>
      <c r="X290" s="513"/>
      <c r="Y290" s="513"/>
      <c r="Z290" s="38">
        <v>9.6</v>
      </c>
      <c r="AA290" s="38">
        <v>7.5</v>
      </c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>
        <v>16</v>
      </c>
      <c r="AP290" s="38">
        <v>12.5</v>
      </c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E290" s="200"/>
      <c r="BF290" s="200"/>
      <c r="BG290" s="200"/>
      <c r="BH290" s="200"/>
      <c r="BI290" s="200"/>
      <c r="BJ290" s="200"/>
      <c r="BK290" s="200"/>
    </row>
    <row r="291" spans="1:63" ht="15.75" customHeight="1" x14ac:dyDescent="0.25">
      <c r="A291" s="512" t="s">
        <v>18</v>
      </c>
      <c r="B291" s="512"/>
      <c r="C291" s="512"/>
      <c r="D291" s="54">
        <v>3.6</v>
      </c>
      <c r="E291" s="47">
        <v>3</v>
      </c>
      <c r="F291" s="44"/>
      <c r="G291" s="38"/>
      <c r="H291" s="38"/>
      <c r="I291" s="45"/>
      <c r="J291" s="200"/>
      <c r="K291" s="200"/>
      <c r="L291" s="200"/>
      <c r="M291" s="200"/>
      <c r="N291" s="200"/>
      <c r="O291" s="200"/>
      <c r="P291" s="200"/>
      <c r="Q291" s="44">
        <v>7</v>
      </c>
      <c r="R291" s="47">
        <v>6</v>
      </c>
      <c r="S291" s="44"/>
      <c r="T291" s="38"/>
      <c r="U291" s="38"/>
      <c r="V291" s="47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E291" s="200"/>
      <c r="BF291" s="200"/>
      <c r="BG291" s="200"/>
      <c r="BH291" s="200"/>
      <c r="BI291" s="200"/>
      <c r="BJ291" s="200"/>
      <c r="BK291" s="200"/>
    </row>
    <row r="292" spans="1:63" ht="15.75" customHeight="1" x14ac:dyDescent="0.25">
      <c r="A292" s="512" t="s">
        <v>65</v>
      </c>
      <c r="B292" s="512"/>
      <c r="C292" s="512"/>
      <c r="D292" s="54">
        <v>7.5</v>
      </c>
      <c r="E292" s="47">
        <v>6</v>
      </c>
      <c r="F292" s="44"/>
      <c r="G292" s="38"/>
      <c r="H292" s="38"/>
      <c r="I292" s="45"/>
      <c r="J292" s="200"/>
      <c r="K292" s="200"/>
      <c r="L292" s="200"/>
      <c r="M292" s="200"/>
      <c r="N292" s="200"/>
      <c r="O292" s="200"/>
      <c r="P292" s="200"/>
      <c r="Q292" s="44">
        <v>12.5</v>
      </c>
      <c r="R292" s="47">
        <v>10</v>
      </c>
      <c r="S292" s="44"/>
      <c r="T292" s="38"/>
      <c r="U292" s="38"/>
      <c r="V292" s="47"/>
      <c r="W292" s="513" t="s">
        <v>159</v>
      </c>
      <c r="X292" s="513"/>
      <c r="Y292" s="513"/>
      <c r="Z292" s="38">
        <v>3</v>
      </c>
      <c r="AA292" s="38">
        <v>3</v>
      </c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>
        <v>5</v>
      </c>
      <c r="AP292" s="38">
        <v>5</v>
      </c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E292" s="200"/>
      <c r="BF292" s="200"/>
      <c r="BG292" s="200"/>
      <c r="BH292" s="200"/>
      <c r="BI292" s="200"/>
      <c r="BJ292" s="200"/>
      <c r="BK292" s="200"/>
    </row>
    <row r="293" spans="1:63" ht="15.75" customHeight="1" x14ac:dyDescent="0.25">
      <c r="A293" s="74" t="s">
        <v>267</v>
      </c>
      <c r="B293" s="75"/>
      <c r="C293" s="75"/>
      <c r="D293" s="54">
        <v>10</v>
      </c>
      <c r="E293" s="47">
        <v>9</v>
      </c>
      <c r="F293" s="44"/>
      <c r="G293" s="38"/>
      <c r="H293" s="38"/>
      <c r="I293" s="45"/>
      <c r="J293" s="200"/>
      <c r="K293" s="200"/>
      <c r="L293" s="200"/>
      <c r="M293" s="200"/>
      <c r="N293" s="200"/>
      <c r="O293" s="200"/>
      <c r="P293" s="200"/>
      <c r="Q293" s="44">
        <v>16.8</v>
      </c>
      <c r="R293" s="47">
        <v>15</v>
      </c>
      <c r="S293" s="44"/>
      <c r="T293" s="38"/>
      <c r="U293" s="38"/>
      <c r="V293" s="47"/>
      <c r="W293" s="75"/>
      <c r="X293" s="75"/>
      <c r="Y293" s="55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E293" s="200"/>
      <c r="BF293" s="200"/>
      <c r="BG293" s="200"/>
      <c r="BH293" s="200"/>
      <c r="BI293" s="200"/>
      <c r="BJ293" s="200"/>
      <c r="BK293" s="200"/>
    </row>
    <row r="294" spans="1:63" ht="15.75" customHeight="1" x14ac:dyDescent="0.25">
      <c r="A294" s="543" t="s">
        <v>19</v>
      </c>
      <c r="B294" s="515"/>
      <c r="C294" s="516"/>
      <c r="D294" s="54">
        <v>3</v>
      </c>
      <c r="E294" s="47">
        <v>3</v>
      </c>
      <c r="F294" s="44"/>
      <c r="G294" s="38"/>
      <c r="H294" s="38"/>
      <c r="I294" s="45"/>
      <c r="J294" s="200"/>
      <c r="K294" s="200"/>
      <c r="L294" s="200"/>
      <c r="M294" s="200"/>
      <c r="N294" s="200"/>
      <c r="O294" s="200"/>
      <c r="P294" s="200"/>
      <c r="Q294" s="44">
        <v>5</v>
      </c>
      <c r="R294" s="47">
        <v>5</v>
      </c>
      <c r="S294" s="44"/>
      <c r="T294" s="38"/>
      <c r="U294" s="38"/>
      <c r="V294" s="47"/>
      <c r="W294" s="513" t="s">
        <v>160</v>
      </c>
      <c r="X294" s="513"/>
      <c r="Y294" s="513"/>
      <c r="Z294" s="38">
        <v>105</v>
      </c>
      <c r="AA294" s="38">
        <v>105</v>
      </c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>
        <v>175</v>
      </c>
      <c r="AP294" s="38">
        <v>175</v>
      </c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E294" s="200"/>
      <c r="BF294" s="200"/>
      <c r="BG294" s="200"/>
      <c r="BH294" s="200"/>
      <c r="BI294" s="200"/>
      <c r="BJ294" s="200"/>
      <c r="BK294" s="200"/>
    </row>
    <row r="295" spans="1:63" ht="15.75" customHeight="1" x14ac:dyDescent="0.25">
      <c r="A295" s="512" t="s">
        <v>268</v>
      </c>
      <c r="B295" s="512"/>
      <c r="C295" s="512"/>
      <c r="D295" s="54">
        <v>112.5</v>
      </c>
      <c r="E295" s="47">
        <v>112.5</v>
      </c>
      <c r="F295" s="44"/>
      <c r="G295" s="38"/>
      <c r="H295" s="38"/>
      <c r="I295" s="45"/>
      <c r="J295" s="200"/>
      <c r="K295" s="200"/>
      <c r="L295" s="200"/>
      <c r="M295" s="200"/>
      <c r="N295" s="200"/>
      <c r="O295" s="200"/>
      <c r="P295" s="200"/>
      <c r="Q295" s="44">
        <v>187.5</v>
      </c>
      <c r="R295" s="47">
        <v>187.5</v>
      </c>
      <c r="S295" s="44"/>
      <c r="T295" s="38"/>
      <c r="U295" s="38"/>
      <c r="V295" s="47"/>
      <c r="W295" s="513"/>
      <c r="X295" s="513"/>
      <c r="Y295" s="513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E295" s="200"/>
      <c r="BF295" s="200"/>
      <c r="BG295" s="200"/>
      <c r="BH295" s="200"/>
      <c r="BI295" s="200"/>
      <c r="BJ295" s="200"/>
      <c r="BK295" s="200"/>
    </row>
    <row r="296" spans="1:63" ht="12.75" hidden="1" customHeight="1" x14ac:dyDescent="0.3">
      <c r="A296" s="504"/>
      <c r="B296" s="504"/>
      <c r="C296" s="504"/>
      <c r="D296" s="54"/>
      <c r="E296" s="47"/>
      <c r="F296" s="50"/>
      <c r="G296" s="51"/>
      <c r="H296" s="51"/>
      <c r="I296" s="52"/>
      <c r="J296" s="201"/>
      <c r="K296" s="201"/>
      <c r="L296" s="201"/>
      <c r="M296" s="201"/>
      <c r="N296" s="201"/>
      <c r="O296" s="201"/>
      <c r="P296" s="201"/>
      <c r="Q296" s="50"/>
      <c r="R296" s="49"/>
      <c r="S296" s="50"/>
      <c r="T296" s="51"/>
      <c r="U296" s="51"/>
      <c r="V296" s="49"/>
      <c r="W296" s="513"/>
      <c r="X296" s="513"/>
      <c r="Y296" s="513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E296" s="201"/>
      <c r="BF296" s="201"/>
      <c r="BG296" s="201"/>
      <c r="BH296" s="201"/>
      <c r="BI296" s="201"/>
      <c r="BJ296" s="201"/>
      <c r="BK296" s="201"/>
    </row>
    <row r="297" spans="1:63" ht="15.75" customHeight="1" x14ac:dyDescent="0.3">
      <c r="A297" s="504"/>
      <c r="B297" s="504"/>
      <c r="C297" s="504"/>
      <c r="D297" s="54"/>
      <c r="E297" s="47"/>
      <c r="F297" s="50">
        <v>1.26</v>
      </c>
      <c r="G297" s="51">
        <v>3.06</v>
      </c>
      <c r="H297" s="51">
        <v>9.9499999999999993</v>
      </c>
      <c r="I297" s="213">
        <v>72.45</v>
      </c>
      <c r="J297" s="178">
        <v>7.5999999999999998E-2</v>
      </c>
      <c r="K297" s="179">
        <v>6.03</v>
      </c>
      <c r="L297" s="179"/>
      <c r="M297" s="179">
        <v>20</v>
      </c>
      <c r="N297" s="179">
        <v>50.6</v>
      </c>
      <c r="O297" s="179">
        <v>21.1</v>
      </c>
      <c r="P297" s="180">
        <v>0.75</v>
      </c>
      <c r="Q297" s="48"/>
      <c r="R297" s="49"/>
      <c r="S297" s="50">
        <v>2.1</v>
      </c>
      <c r="T297" s="51">
        <v>5.1100000000000003</v>
      </c>
      <c r="U297" s="51">
        <v>16.59</v>
      </c>
      <c r="V297" s="284">
        <v>120.75</v>
      </c>
      <c r="W297" s="511"/>
      <c r="X297" s="511"/>
      <c r="Y297" s="511"/>
      <c r="Z297" s="38"/>
      <c r="AA297" s="38"/>
      <c r="AB297" s="51">
        <v>64.5</v>
      </c>
      <c r="AC297" s="51">
        <v>0.85</v>
      </c>
      <c r="AD297" s="51">
        <v>22.8</v>
      </c>
      <c r="AE297" s="51">
        <v>21.15</v>
      </c>
      <c r="AF297" s="51">
        <v>52.2</v>
      </c>
      <c r="AG297" s="51">
        <v>1.21</v>
      </c>
      <c r="AH297" s="51"/>
      <c r="AI297" s="51">
        <v>907.2</v>
      </c>
      <c r="AJ297" s="51">
        <v>1.45</v>
      </c>
      <c r="AK297" s="51">
        <v>0.13600000000000001</v>
      </c>
      <c r="AL297" s="51">
        <v>4.3500000000000004E-2</v>
      </c>
      <c r="AM297" s="51">
        <v>0.68800000000000006</v>
      </c>
      <c r="AN297" s="51">
        <v>3.49</v>
      </c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E297" s="178">
        <v>9.5000000000000001E-2</v>
      </c>
      <c r="BF297" s="179">
        <v>7.54</v>
      </c>
      <c r="BG297" s="179"/>
      <c r="BH297" s="179">
        <v>25</v>
      </c>
      <c r="BI297" s="179">
        <v>63.3</v>
      </c>
      <c r="BJ297" s="179">
        <v>26.4</v>
      </c>
      <c r="BK297" s="180">
        <v>0.93</v>
      </c>
    </row>
    <row r="298" spans="1:63" s="1" customFormat="1" ht="16.5" customHeight="1" x14ac:dyDescent="0.25">
      <c r="A298" s="543" t="s">
        <v>88</v>
      </c>
      <c r="B298" s="515"/>
      <c r="C298" s="516"/>
      <c r="D298" s="24">
        <v>5</v>
      </c>
      <c r="E298" s="6">
        <v>5</v>
      </c>
      <c r="F298" s="9">
        <v>0.14000000000000001</v>
      </c>
      <c r="G298" s="10">
        <v>0.75</v>
      </c>
      <c r="H298" s="10">
        <v>0.16</v>
      </c>
      <c r="I298" s="18">
        <v>10.3</v>
      </c>
      <c r="J298" s="10"/>
      <c r="K298" s="10"/>
      <c r="L298" s="10"/>
      <c r="M298" s="10"/>
      <c r="N298" s="10"/>
      <c r="O298" s="10"/>
      <c r="P298" s="10"/>
      <c r="Q298" s="30">
        <v>5</v>
      </c>
      <c r="R298" s="6">
        <v>5</v>
      </c>
      <c r="S298" s="9">
        <v>0.14000000000000001</v>
      </c>
      <c r="T298" s="10">
        <v>0.75</v>
      </c>
      <c r="U298" s="10">
        <v>0.16</v>
      </c>
      <c r="V298" s="18">
        <v>10.3</v>
      </c>
      <c r="W298" s="543" t="s">
        <v>88</v>
      </c>
      <c r="X298" s="515"/>
      <c r="Y298" s="516"/>
      <c r="Z298" s="7">
        <v>5</v>
      </c>
      <c r="AA298" s="10">
        <v>5</v>
      </c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29"/>
      <c r="AP298" s="10">
        <v>5</v>
      </c>
      <c r="AQ298" s="10"/>
      <c r="AR298" s="10"/>
      <c r="AS298" s="10"/>
      <c r="AT298" s="7"/>
      <c r="AU298" s="10"/>
      <c r="AV298" s="10"/>
      <c r="AW298" s="7"/>
      <c r="AX298" s="7"/>
      <c r="AY298" s="10"/>
      <c r="AZ298" s="10"/>
      <c r="BA298" s="7"/>
      <c r="BB298" s="7"/>
      <c r="BC298" s="7"/>
      <c r="BE298" s="10"/>
      <c r="BF298" s="10"/>
      <c r="BG298" s="10"/>
      <c r="BH298" s="10"/>
      <c r="BI298" s="10"/>
      <c r="BJ298" s="10"/>
      <c r="BK298" s="10"/>
    </row>
    <row r="299" spans="1:63" ht="15.75" customHeight="1" x14ac:dyDescent="0.25">
      <c r="A299" s="597" t="s">
        <v>38</v>
      </c>
      <c r="B299" s="545"/>
      <c r="C299" s="598"/>
      <c r="D299" s="54"/>
      <c r="E299" s="47"/>
      <c r="F299" s="44"/>
      <c r="G299" s="38"/>
      <c r="H299" s="38"/>
      <c r="I299" s="45"/>
      <c r="J299" s="200"/>
      <c r="K299" s="200"/>
      <c r="L299" s="200"/>
      <c r="M299" s="200"/>
      <c r="N299" s="200"/>
      <c r="O299" s="200"/>
      <c r="P299" s="200"/>
      <c r="Q299" s="44"/>
      <c r="R299" s="47"/>
      <c r="S299" s="44"/>
      <c r="T299" s="38"/>
      <c r="U299" s="51"/>
      <c r="V299" s="49"/>
      <c r="W299" s="599" t="s">
        <v>18</v>
      </c>
      <c r="X299" s="600"/>
      <c r="Y299" s="601"/>
      <c r="Z299" s="38">
        <v>7.2</v>
      </c>
      <c r="AA299" s="38">
        <v>6</v>
      </c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>
        <v>12</v>
      </c>
      <c r="AP299" s="38">
        <v>10</v>
      </c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E299" s="200"/>
      <c r="BF299" s="200"/>
      <c r="BG299" s="200"/>
      <c r="BH299" s="200"/>
      <c r="BI299" s="200"/>
      <c r="BJ299" s="200"/>
      <c r="BK299" s="200"/>
    </row>
    <row r="300" spans="1:63" ht="15.75" customHeight="1" x14ac:dyDescent="0.25">
      <c r="A300" s="504" t="s">
        <v>172</v>
      </c>
      <c r="B300" s="510"/>
      <c r="C300" s="511"/>
      <c r="D300" s="54">
        <v>75</v>
      </c>
      <c r="E300" s="49">
        <v>60</v>
      </c>
      <c r="F300" s="44"/>
      <c r="G300" s="38"/>
      <c r="H300" s="38"/>
      <c r="I300" s="45"/>
      <c r="J300" s="200"/>
      <c r="K300" s="200"/>
      <c r="L300" s="200"/>
      <c r="M300" s="200"/>
      <c r="N300" s="200"/>
      <c r="O300" s="200"/>
      <c r="P300" s="200"/>
      <c r="Q300" s="44">
        <v>100</v>
      </c>
      <c r="R300" s="49">
        <v>80</v>
      </c>
      <c r="S300" s="44"/>
      <c r="T300" s="38"/>
      <c r="U300" s="51"/>
      <c r="V300" s="49"/>
      <c r="W300" s="512" t="s">
        <v>20</v>
      </c>
      <c r="X300" s="499"/>
      <c r="Y300" s="513"/>
      <c r="Z300" s="38">
        <v>1.8</v>
      </c>
      <c r="AA300" s="38">
        <v>1.8</v>
      </c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>
        <v>3</v>
      </c>
      <c r="AP300" s="38">
        <v>3</v>
      </c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E300" s="200"/>
      <c r="BF300" s="200"/>
      <c r="BG300" s="200"/>
      <c r="BH300" s="200"/>
      <c r="BI300" s="200"/>
      <c r="BJ300" s="200"/>
      <c r="BK300" s="200"/>
    </row>
    <row r="301" spans="1:63" ht="15.75" customHeight="1" x14ac:dyDescent="0.25">
      <c r="A301" s="512" t="s">
        <v>120</v>
      </c>
      <c r="B301" s="499"/>
      <c r="C301" s="513"/>
      <c r="D301" s="54">
        <v>96</v>
      </c>
      <c r="E301" s="47">
        <v>44</v>
      </c>
      <c r="F301" s="44"/>
      <c r="G301" s="38"/>
      <c r="H301" s="38"/>
      <c r="I301" s="45"/>
      <c r="J301" s="200"/>
      <c r="K301" s="200"/>
      <c r="L301" s="200"/>
      <c r="M301" s="200"/>
      <c r="N301" s="200"/>
      <c r="O301" s="200"/>
      <c r="P301" s="200"/>
      <c r="Q301" s="44">
        <v>127</v>
      </c>
      <c r="R301" s="47">
        <v>59</v>
      </c>
      <c r="S301" s="44"/>
      <c r="T301" s="38"/>
      <c r="U301" s="51"/>
      <c r="V301" s="49"/>
      <c r="W301" s="512" t="s">
        <v>19</v>
      </c>
      <c r="X301" s="499"/>
      <c r="Y301" s="513"/>
      <c r="Z301" s="38">
        <v>3</v>
      </c>
      <c r="AA301" s="38">
        <v>3</v>
      </c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>
        <v>5</v>
      </c>
      <c r="AP301" s="38">
        <v>5</v>
      </c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E301" s="200"/>
      <c r="BF301" s="200"/>
      <c r="BG301" s="200"/>
      <c r="BH301" s="200"/>
      <c r="BI301" s="200"/>
      <c r="BJ301" s="200"/>
      <c r="BK301" s="200"/>
    </row>
    <row r="302" spans="1:63" ht="15.75" customHeight="1" x14ac:dyDescent="0.25">
      <c r="A302" s="512" t="s">
        <v>329</v>
      </c>
      <c r="B302" s="499"/>
      <c r="C302" s="513"/>
      <c r="D302" s="54">
        <v>45</v>
      </c>
      <c r="E302" s="47">
        <v>44</v>
      </c>
      <c r="F302" s="44"/>
      <c r="G302" s="38"/>
      <c r="H302" s="38"/>
      <c r="I302" s="45"/>
      <c r="J302" s="200"/>
      <c r="K302" s="200"/>
      <c r="L302" s="200"/>
      <c r="M302" s="200"/>
      <c r="N302" s="200"/>
      <c r="O302" s="200"/>
      <c r="P302" s="200"/>
      <c r="Q302" s="44">
        <v>60</v>
      </c>
      <c r="R302" s="47">
        <v>59</v>
      </c>
      <c r="S302" s="44"/>
      <c r="T302" s="38"/>
      <c r="U302" s="51"/>
      <c r="V302" s="49"/>
      <c r="W302" s="512" t="s">
        <v>19</v>
      </c>
      <c r="X302" s="499"/>
      <c r="Y302" s="513"/>
      <c r="Z302" s="38">
        <v>3</v>
      </c>
      <c r="AA302" s="38">
        <v>3</v>
      </c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>
        <v>5</v>
      </c>
      <c r="AP302" s="38">
        <v>5</v>
      </c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E302" s="200"/>
      <c r="BF302" s="200"/>
      <c r="BG302" s="200"/>
      <c r="BH302" s="200"/>
      <c r="BI302" s="200"/>
      <c r="BJ302" s="200"/>
      <c r="BK302" s="200"/>
    </row>
    <row r="303" spans="1:63" ht="15.75" customHeight="1" x14ac:dyDescent="0.25">
      <c r="A303" s="512" t="s">
        <v>25</v>
      </c>
      <c r="B303" s="499"/>
      <c r="C303" s="513"/>
      <c r="D303" s="54">
        <v>16</v>
      </c>
      <c r="E303" s="47">
        <v>16</v>
      </c>
      <c r="F303" s="44"/>
      <c r="G303" s="38"/>
      <c r="H303" s="38"/>
      <c r="I303" s="45"/>
      <c r="J303" s="200"/>
      <c r="K303" s="200"/>
      <c r="L303" s="200"/>
      <c r="M303" s="200"/>
      <c r="N303" s="200"/>
      <c r="O303" s="200"/>
      <c r="P303" s="200"/>
      <c r="Q303" s="44">
        <v>21</v>
      </c>
      <c r="R303" s="47">
        <v>21</v>
      </c>
      <c r="S303" s="44"/>
      <c r="T303" s="38"/>
      <c r="U303" s="51"/>
      <c r="V303" s="49"/>
      <c r="W303" s="512" t="s">
        <v>6</v>
      </c>
      <c r="X303" s="499"/>
      <c r="Y303" s="513"/>
      <c r="Z303" s="38">
        <v>1.5</v>
      </c>
      <c r="AA303" s="38">
        <v>1.5</v>
      </c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>
        <v>2.5</v>
      </c>
      <c r="AP303" s="38">
        <v>2.5</v>
      </c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E303" s="200"/>
      <c r="BF303" s="200"/>
      <c r="BG303" s="200"/>
      <c r="BH303" s="200"/>
      <c r="BI303" s="200"/>
      <c r="BJ303" s="200"/>
      <c r="BK303" s="200"/>
    </row>
    <row r="304" spans="1:63" ht="15.75" customHeight="1" x14ac:dyDescent="0.25">
      <c r="A304" s="512" t="s">
        <v>39</v>
      </c>
      <c r="B304" s="499"/>
      <c r="C304" s="513"/>
      <c r="D304" s="54">
        <v>11</v>
      </c>
      <c r="E304" s="47">
        <v>11</v>
      </c>
      <c r="F304" s="44"/>
      <c r="G304" s="38"/>
      <c r="H304" s="38"/>
      <c r="I304" s="45"/>
      <c r="J304" s="200"/>
      <c r="K304" s="200"/>
      <c r="L304" s="200"/>
      <c r="M304" s="200"/>
      <c r="N304" s="200"/>
      <c r="O304" s="200"/>
      <c r="P304" s="200"/>
      <c r="Q304" s="44">
        <v>15</v>
      </c>
      <c r="R304" s="47">
        <v>15</v>
      </c>
      <c r="S304" s="44"/>
      <c r="T304" s="38"/>
      <c r="U304" s="38"/>
      <c r="V304" s="47"/>
      <c r="W304" s="512" t="s">
        <v>143</v>
      </c>
      <c r="X304" s="499"/>
      <c r="Y304" s="513"/>
      <c r="Z304" s="38">
        <v>120</v>
      </c>
      <c r="AA304" s="38">
        <v>120</v>
      </c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>
        <v>200</v>
      </c>
      <c r="AP304" s="38">
        <v>200</v>
      </c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E304" s="200"/>
      <c r="BF304" s="200"/>
      <c r="BG304" s="200"/>
      <c r="BH304" s="200"/>
      <c r="BI304" s="200"/>
      <c r="BJ304" s="200"/>
      <c r="BK304" s="200"/>
    </row>
    <row r="305" spans="1:63" ht="15.75" customHeight="1" x14ac:dyDescent="0.25">
      <c r="A305" s="512" t="s">
        <v>51</v>
      </c>
      <c r="B305" s="499"/>
      <c r="C305" s="513"/>
      <c r="D305" s="95">
        <v>6</v>
      </c>
      <c r="E305" s="47">
        <v>6</v>
      </c>
      <c r="F305" s="44"/>
      <c r="G305" s="38"/>
      <c r="H305" s="38"/>
      <c r="I305" s="45"/>
      <c r="J305" s="200"/>
      <c r="K305" s="200"/>
      <c r="L305" s="200"/>
      <c r="M305" s="200"/>
      <c r="N305" s="200"/>
      <c r="O305" s="200"/>
      <c r="P305" s="200"/>
      <c r="Q305" s="44">
        <v>8</v>
      </c>
      <c r="R305" s="47">
        <v>8</v>
      </c>
      <c r="S305" s="44"/>
      <c r="T305" s="38"/>
      <c r="U305" s="38"/>
      <c r="V305" s="47"/>
      <c r="W305" s="512"/>
      <c r="X305" s="499"/>
      <c r="Y305" s="513"/>
      <c r="Z305" s="38"/>
      <c r="AA305" s="38"/>
      <c r="AB305" s="51">
        <v>73.540000000000006</v>
      </c>
      <c r="AC305" s="51">
        <v>228.9</v>
      </c>
      <c r="AD305" s="51">
        <v>26.55</v>
      </c>
      <c r="AE305" s="51">
        <v>15.75</v>
      </c>
      <c r="AF305" s="51">
        <v>31.95</v>
      </c>
      <c r="AG305" s="51">
        <v>0.71499999999999997</v>
      </c>
      <c r="AH305" s="51"/>
      <c r="AI305" s="51">
        <v>817.05</v>
      </c>
      <c r="AJ305" s="51">
        <v>1.43</v>
      </c>
      <c r="AK305" s="51">
        <v>2.8500000000000001E-2</v>
      </c>
      <c r="AL305" s="51">
        <v>2.5000000000000001E-2</v>
      </c>
      <c r="AM305" s="51">
        <v>0.34900000000000003</v>
      </c>
      <c r="AN305" s="51">
        <v>6.1719999999999997</v>
      </c>
      <c r="AO305" s="51"/>
      <c r="AP305" s="51"/>
      <c r="AQ305" s="51">
        <v>122.5</v>
      </c>
      <c r="AR305" s="51">
        <v>381.5</v>
      </c>
      <c r="AS305" s="51">
        <v>44.25</v>
      </c>
      <c r="AT305" s="51">
        <v>26.25</v>
      </c>
      <c r="AU305" s="51">
        <v>53</v>
      </c>
      <c r="AV305" s="51">
        <v>1.19</v>
      </c>
      <c r="AW305" s="51"/>
      <c r="AX305" s="51">
        <v>1361.75</v>
      </c>
      <c r="AY305" s="51">
        <v>2.39</v>
      </c>
      <c r="AZ305" s="51">
        <v>4.7500000000000001E-2</v>
      </c>
      <c r="BA305" s="51">
        <v>4.2500000000000003E-2</v>
      </c>
      <c r="BB305" s="51">
        <v>0.57999999999999996</v>
      </c>
      <c r="BC305" s="51">
        <v>10.28</v>
      </c>
      <c r="BE305" s="200"/>
      <c r="BF305" s="200"/>
      <c r="BG305" s="200"/>
      <c r="BH305" s="200"/>
      <c r="BI305" s="200"/>
      <c r="BJ305" s="200"/>
      <c r="BK305" s="200"/>
    </row>
    <row r="306" spans="1:63" ht="16.5" customHeight="1" x14ac:dyDescent="0.25">
      <c r="A306" s="512"/>
      <c r="B306" s="499"/>
      <c r="C306" s="513"/>
      <c r="D306" s="54"/>
      <c r="E306" s="49"/>
      <c r="F306" s="50">
        <v>11.66</v>
      </c>
      <c r="G306" s="51">
        <v>2.75</v>
      </c>
      <c r="H306" s="51">
        <v>9.98</v>
      </c>
      <c r="I306" s="213">
        <v>111</v>
      </c>
      <c r="J306" s="9">
        <v>0.06</v>
      </c>
      <c r="K306" s="10">
        <v>0.5</v>
      </c>
      <c r="L306" s="10">
        <v>37</v>
      </c>
      <c r="M306" s="10">
        <v>26.4</v>
      </c>
      <c r="N306" s="10">
        <v>95.4</v>
      </c>
      <c r="O306" s="10">
        <v>15.7</v>
      </c>
      <c r="P306" s="214">
        <v>1.0900000000000001</v>
      </c>
      <c r="Q306" s="54"/>
      <c r="R306" s="47"/>
      <c r="S306" s="50">
        <v>15.64</v>
      </c>
      <c r="T306" s="51">
        <v>3.89</v>
      </c>
      <c r="U306" s="51">
        <v>13.46</v>
      </c>
      <c r="V306" s="49">
        <v>151</v>
      </c>
      <c r="W306" s="504" t="s">
        <v>38</v>
      </c>
      <c r="X306" s="510"/>
      <c r="Y306" s="511"/>
      <c r="Z306" s="38"/>
      <c r="AA306" s="38"/>
      <c r="AB306" s="38"/>
      <c r="AC306" s="51"/>
      <c r="AD306" s="51"/>
      <c r="AE306" s="38"/>
      <c r="AF306" s="38"/>
      <c r="AG306" s="51"/>
      <c r="AH306" s="51"/>
      <c r="AI306" s="38"/>
      <c r="AJ306" s="38"/>
      <c r="AK306" s="51"/>
      <c r="AL306" s="51"/>
      <c r="AM306" s="51"/>
      <c r="AN306" s="51"/>
      <c r="AO306" s="38"/>
      <c r="AP306" s="38"/>
      <c r="AQ306" s="38"/>
      <c r="AR306" s="51"/>
      <c r="AS306" s="51"/>
      <c r="AT306" s="38"/>
      <c r="AU306" s="38"/>
      <c r="AV306" s="51"/>
      <c r="AW306" s="51"/>
      <c r="AX306" s="38"/>
      <c r="AY306" s="38"/>
      <c r="AZ306" s="51"/>
      <c r="BA306" s="51"/>
      <c r="BB306" s="51"/>
      <c r="BC306" s="51"/>
      <c r="BE306" s="178">
        <v>0.08</v>
      </c>
      <c r="BF306" s="179">
        <v>0.67</v>
      </c>
      <c r="BG306" s="179">
        <v>51</v>
      </c>
      <c r="BH306" s="179">
        <v>35.1</v>
      </c>
      <c r="BI306" s="179">
        <v>127.8</v>
      </c>
      <c r="BJ306" s="179">
        <v>21</v>
      </c>
      <c r="BK306" s="180">
        <v>1.47</v>
      </c>
    </row>
    <row r="307" spans="1:63" ht="15.75" customHeight="1" x14ac:dyDescent="0.25">
      <c r="A307" s="554" t="s">
        <v>250</v>
      </c>
      <c r="B307" s="554"/>
      <c r="C307" s="554"/>
      <c r="D307" s="54"/>
      <c r="E307" s="49">
        <v>20</v>
      </c>
      <c r="F307" s="44"/>
      <c r="G307" s="38"/>
      <c r="H307" s="38"/>
      <c r="I307" s="270"/>
      <c r="J307" s="175"/>
      <c r="K307" s="176"/>
      <c r="L307" s="176"/>
      <c r="M307" s="176"/>
      <c r="N307" s="176"/>
      <c r="O307" s="176"/>
      <c r="P307" s="177"/>
      <c r="Q307" s="54"/>
      <c r="R307" s="49">
        <v>40</v>
      </c>
      <c r="S307" s="44"/>
      <c r="T307" s="38"/>
      <c r="U307" s="38"/>
      <c r="V307" s="47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E307" s="175"/>
      <c r="BF307" s="176"/>
      <c r="BG307" s="176"/>
      <c r="BH307" s="176"/>
      <c r="BI307" s="176"/>
      <c r="BJ307" s="176"/>
      <c r="BK307" s="177"/>
    </row>
    <row r="308" spans="1:63" ht="16.5" customHeight="1" x14ac:dyDescent="0.25">
      <c r="A308" s="620" t="s">
        <v>251</v>
      </c>
      <c r="B308" s="620"/>
      <c r="C308" s="620"/>
      <c r="D308" s="54">
        <v>3.75</v>
      </c>
      <c r="E308" s="47">
        <v>3.75</v>
      </c>
      <c r="F308" s="70"/>
      <c r="G308" s="71"/>
      <c r="H308" s="71"/>
      <c r="I308" s="271"/>
      <c r="J308" s="272"/>
      <c r="K308" s="273"/>
      <c r="L308" s="273"/>
      <c r="M308" s="273"/>
      <c r="N308" s="273"/>
      <c r="O308" s="273"/>
      <c r="P308" s="274"/>
      <c r="Q308" s="54">
        <v>7.5</v>
      </c>
      <c r="R308" s="47">
        <v>7.5</v>
      </c>
      <c r="S308" s="70"/>
      <c r="T308" s="71"/>
      <c r="U308" s="71"/>
      <c r="V308" s="97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E308" s="272"/>
      <c r="BF308" s="273"/>
      <c r="BG308" s="273"/>
      <c r="BH308" s="273"/>
      <c r="BI308" s="273"/>
      <c r="BJ308" s="273"/>
      <c r="BK308" s="274"/>
    </row>
    <row r="309" spans="1:63" ht="16.5" customHeight="1" x14ac:dyDescent="0.25">
      <c r="A309" s="620" t="s">
        <v>21</v>
      </c>
      <c r="B309" s="620"/>
      <c r="C309" s="620"/>
      <c r="D309" s="98">
        <v>1.1499999999999999</v>
      </c>
      <c r="E309" s="99">
        <v>1.1499999999999999</v>
      </c>
      <c r="F309" s="70"/>
      <c r="G309" s="71"/>
      <c r="H309" s="71"/>
      <c r="I309" s="271"/>
      <c r="J309" s="272"/>
      <c r="K309" s="273"/>
      <c r="L309" s="273"/>
      <c r="M309" s="273"/>
      <c r="N309" s="273"/>
      <c r="O309" s="273"/>
      <c r="P309" s="274"/>
      <c r="Q309" s="98">
        <v>2.2999999999999998</v>
      </c>
      <c r="R309" s="99">
        <v>2.2999999999999998</v>
      </c>
      <c r="S309" s="70"/>
      <c r="T309" s="71"/>
      <c r="U309" s="71"/>
      <c r="V309" s="97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E309" s="272"/>
      <c r="BF309" s="273"/>
      <c r="BG309" s="273"/>
      <c r="BH309" s="273"/>
      <c r="BI309" s="273"/>
      <c r="BJ309" s="273"/>
      <c r="BK309" s="274"/>
    </row>
    <row r="310" spans="1:63" s="1" customFormat="1" x14ac:dyDescent="0.25">
      <c r="A310" s="543" t="s">
        <v>249</v>
      </c>
      <c r="B310" s="515"/>
      <c r="C310" s="516"/>
      <c r="D310" s="17">
        <v>0.45</v>
      </c>
      <c r="E310" s="6">
        <v>0.45</v>
      </c>
      <c r="F310" s="9"/>
      <c r="G310" s="10"/>
      <c r="H310" s="10"/>
      <c r="I310" s="10"/>
      <c r="J310" s="9"/>
      <c r="K310" s="10"/>
      <c r="L310" s="10"/>
      <c r="M310" s="10"/>
      <c r="N310" s="10"/>
      <c r="O310" s="10"/>
      <c r="P310" s="214"/>
      <c r="Q310" s="17">
        <v>0.9</v>
      </c>
      <c r="R310" s="6">
        <v>0.9</v>
      </c>
      <c r="S310" s="9"/>
      <c r="T310" s="10"/>
      <c r="U310" s="10"/>
      <c r="V310" s="18"/>
      <c r="W310" s="543" t="s">
        <v>132</v>
      </c>
      <c r="X310" s="515"/>
      <c r="Y310" s="516"/>
      <c r="Z310" s="7">
        <v>4</v>
      </c>
      <c r="AA310" s="10">
        <v>4</v>
      </c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7">
        <v>5</v>
      </c>
      <c r="AP310" s="10">
        <v>5</v>
      </c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E310" s="9"/>
      <c r="BF310" s="10"/>
      <c r="BG310" s="10"/>
      <c r="BH310" s="10"/>
      <c r="BI310" s="10"/>
      <c r="BJ310" s="10"/>
      <c r="BK310" s="214"/>
    </row>
    <row r="311" spans="1:63" ht="16.5" customHeight="1" x14ac:dyDescent="0.25">
      <c r="A311" s="564" t="s">
        <v>61</v>
      </c>
      <c r="B311" s="564"/>
      <c r="C311" s="564"/>
      <c r="D311" s="54">
        <v>11.5</v>
      </c>
      <c r="E311" s="47">
        <v>11.5</v>
      </c>
      <c r="F311" s="100"/>
      <c r="G311" s="101"/>
      <c r="H311" s="101"/>
      <c r="I311" s="275"/>
      <c r="J311" s="276"/>
      <c r="K311" s="277"/>
      <c r="L311" s="277"/>
      <c r="M311" s="277"/>
      <c r="N311" s="277"/>
      <c r="O311" s="277"/>
      <c r="P311" s="278"/>
      <c r="Q311" s="54">
        <v>23</v>
      </c>
      <c r="R311" s="47">
        <v>23</v>
      </c>
      <c r="S311" s="100"/>
      <c r="T311" s="101"/>
      <c r="U311" s="101"/>
      <c r="V311" s="103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E311" s="276"/>
      <c r="BF311" s="277"/>
      <c r="BG311" s="277"/>
      <c r="BH311" s="277"/>
      <c r="BI311" s="277"/>
      <c r="BJ311" s="277"/>
      <c r="BK311" s="278"/>
    </row>
    <row r="312" spans="1:63" ht="15.75" customHeight="1" x14ac:dyDescent="0.25">
      <c r="A312" s="565" t="s">
        <v>248</v>
      </c>
      <c r="B312" s="565"/>
      <c r="C312" s="565"/>
      <c r="D312" s="54">
        <v>5.5</v>
      </c>
      <c r="E312" s="47">
        <v>4.5</v>
      </c>
      <c r="F312" s="44"/>
      <c r="G312" s="38"/>
      <c r="H312" s="38"/>
      <c r="I312" s="270"/>
      <c r="J312" s="175"/>
      <c r="K312" s="176"/>
      <c r="L312" s="176"/>
      <c r="M312" s="176"/>
      <c r="N312" s="176"/>
      <c r="O312" s="176"/>
      <c r="P312" s="177"/>
      <c r="Q312" s="54">
        <v>11</v>
      </c>
      <c r="R312" s="47">
        <v>9</v>
      </c>
      <c r="S312" s="44"/>
      <c r="T312" s="38"/>
      <c r="U312" s="51"/>
      <c r="V312" s="51"/>
      <c r="W312" s="75"/>
      <c r="X312" s="93"/>
      <c r="Y312" s="94"/>
      <c r="Z312" s="38"/>
      <c r="AA312" s="38"/>
      <c r="AB312" s="38"/>
      <c r="AC312" s="51"/>
      <c r="AD312" s="51"/>
      <c r="AE312" s="38"/>
      <c r="AF312" s="38"/>
      <c r="AG312" s="51"/>
      <c r="AH312" s="51"/>
      <c r="AI312" s="38"/>
      <c r="AJ312" s="38"/>
      <c r="AK312" s="51"/>
      <c r="AL312" s="51"/>
      <c r="AM312" s="51"/>
      <c r="AN312" s="51"/>
      <c r="AO312" s="38"/>
      <c r="AP312" s="38"/>
      <c r="AQ312" s="38"/>
      <c r="AR312" s="51"/>
      <c r="AS312" s="51"/>
      <c r="AT312" s="38"/>
      <c r="AU312" s="38"/>
      <c r="AV312" s="51"/>
      <c r="AW312" s="51"/>
      <c r="AX312" s="38"/>
      <c r="AY312" s="38"/>
      <c r="AZ312" s="51"/>
      <c r="BA312" s="51"/>
      <c r="BB312" s="51"/>
      <c r="BC312" s="51"/>
      <c r="BE312" s="175"/>
      <c r="BF312" s="176"/>
      <c r="BG312" s="176"/>
      <c r="BH312" s="176"/>
      <c r="BI312" s="176"/>
      <c r="BJ312" s="176"/>
      <c r="BK312" s="177"/>
    </row>
    <row r="313" spans="1:63" ht="15.75" customHeight="1" x14ac:dyDescent="0.25">
      <c r="A313" s="536" t="s">
        <v>7</v>
      </c>
      <c r="B313" s="536"/>
      <c r="C313" s="536"/>
      <c r="D313" s="54">
        <v>0.9</v>
      </c>
      <c r="E313" s="47">
        <v>0.9</v>
      </c>
      <c r="F313" s="50"/>
      <c r="G313" s="51"/>
      <c r="H313" s="51"/>
      <c r="I313" s="213"/>
      <c r="J313" s="178"/>
      <c r="K313" s="179"/>
      <c r="L313" s="179"/>
      <c r="M313" s="179"/>
      <c r="N313" s="179"/>
      <c r="O313" s="179"/>
      <c r="P313" s="180"/>
      <c r="Q313" s="54">
        <v>1.8</v>
      </c>
      <c r="R313" s="47">
        <v>1.8</v>
      </c>
      <c r="S313" s="50"/>
      <c r="T313" s="51"/>
      <c r="U313" s="51"/>
      <c r="V313" s="4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E313" s="178"/>
      <c r="BF313" s="179"/>
      <c r="BG313" s="179"/>
      <c r="BH313" s="179"/>
      <c r="BI313" s="179"/>
      <c r="BJ313" s="179"/>
      <c r="BK313" s="180"/>
    </row>
    <row r="314" spans="1:63" ht="15.75" customHeight="1" x14ac:dyDescent="0.3">
      <c r="A314" s="560"/>
      <c r="B314" s="560"/>
      <c r="C314" s="560"/>
      <c r="D314" s="54"/>
      <c r="E314" s="47"/>
      <c r="F314" s="50">
        <v>0.28999999999999998</v>
      </c>
      <c r="G314" s="51">
        <v>0.9</v>
      </c>
      <c r="H314" s="51">
        <v>1.39</v>
      </c>
      <c r="I314" s="213">
        <v>19.850000000000001</v>
      </c>
      <c r="J314" s="178">
        <v>0.05</v>
      </c>
      <c r="K314" s="179">
        <v>0.47</v>
      </c>
      <c r="L314" s="179">
        <v>6.9</v>
      </c>
      <c r="M314" s="179">
        <v>6.74</v>
      </c>
      <c r="N314" s="179">
        <v>7.6</v>
      </c>
      <c r="O314" s="179">
        <v>2.4</v>
      </c>
      <c r="P314" s="180">
        <v>0.11</v>
      </c>
      <c r="Q314" s="54"/>
      <c r="R314" s="47"/>
      <c r="S314" s="50">
        <v>0.57999999999999996</v>
      </c>
      <c r="T314" s="51">
        <v>1.81</v>
      </c>
      <c r="U314" s="51">
        <v>2.77</v>
      </c>
      <c r="V314" s="52">
        <v>39.700000000000003</v>
      </c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E314" s="178">
        <v>0.1</v>
      </c>
      <c r="BF314" s="179">
        <v>0.93</v>
      </c>
      <c r="BG314" s="179">
        <v>13.8</v>
      </c>
      <c r="BH314" s="179">
        <v>13.48</v>
      </c>
      <c r="BI314" s="179">
        <v>15.19</v>
      </c>
      <c r="BJ314" s="179">
        <v>4.8</v>
      </c>
      <c r="BK314" s="180">
        <v>0.22</v>
      </c>
    </row>
    <row r="315" spans="1:63" s="1" customFormat="1" ht="16.5" customHeight="1" x14ac:dyDescent="0.25">
      <c r="A315" s="521" t="s">
        <v>91</v>
      </c>
      <c r="B315" s="522"/>
      <c r="C315" s="523"/>
      <c r="D315" s="17"/>
      <c r="E315" s="6"/>
      <c r="F315" s="3"/>
      <c r="G315" s="7"/>
      <c r="H315" s="7"/>
      <c r="I315" s="20"/>
      <c r="J315" s="7"/>
      <c r="K315" s="7"/>
      <c r="L315" s="7"/>
      <c r="M315" s="7"/>
      <c r="N315" s="7"/>
      <c r="O315" s="7"/>
      <c r="P315" s="7"/>
      <c r="Q315" s="3"/>
      <c r="R315" s="8"/>
      <c r="S315" s="3"/>
      <c r="T315" s="7"/>
      <c r="U315" s="7"/>
      <c r="V315" s="8"/>
      <c r="W315" s="521" t="s">
        <v>91</v>
      </c>
      <c r="X315" s="522"/>
      <c r="Y315" s="523"/>
      <c r="Z315" s="7"/>
      <c r="AA315" s="10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E315" s="7"/>
      <c r="BF315" s="7"/>
      <c r="BG315" s="7"/>
      <c r="BH315" s="7"/>
      <c r="BI315" s="7"/>
      <c r="BJ315" s="7"/>
      <c r="BK315" s="7"/>
    </row>
    <row r="316" spans="1:63" s="1" customFormat="1" ht="16.5" customHeight="1" x14ac:dyDescent="0.25">
      <c r="A316" s="521" t="s">
        <v>156</v>
      </c>
      <c r="B316" s="522"/>
      <c r="C316" s="523"/>
      <c r="D316" s="17"/>
      <c r="E316" s="6">
        <v>120</v>
      </c>
      <c r="F316" s="3"/>
      <c r="G316" s="7"/>
      <c r="H316" s="7"/>
      <c r="I316" s="20"/>
      <c r="J316" s="7"/>
      <c r="K316" s="7"/>
      <c r="L316" s="7"/>
      <c r="M316" s="7"/>
      <c r="N316" s="7"/>
      <c r="O316" s="7"/>
      <c r="P316" s="7"/>
      <c r="Q316" s="3"/>
      <c r="R316" s="6">
        <v>150</v>
      </c>
      <c r="S316" s="3"/>
      <c r="T316" s="7"/>
      <c r="U316" s="7"/>
      <c r="V316" s="8"/>
      <c r="W316" s="521" t="s">
        <v>156</v>
      </c>
      <c r="X316" s="522"/>
      <c r="Y316" s="523"/>
      <c r="Z316" s="7"/>
      <c r="AA316" s="10">
        <v>120</v>
      </c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10">
        <v>150</v>
      </c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E316" s="7"/>
      <c r="BF316" s="7"/>
      <c r="BG316" s="7"/>
      <c r="BH316" s="7"/>
      <c r="BI316" s="7"/>
      <c r="BJ316" s="7"/>
      <c r="BK316" s="7"/>
    </row>
    <row r="317" spans="1:63" s="1" customFormat="1" ht="16.5" customHeight="1" x14ac:dyDescent="0.25">
      <c r="A317" s="543" t="s">
        <v>50</v>
      </c>
      <c r="B317" s="515"/>
      <c r="C317" s="516"/>
      <c r="D317" s="17">
        <v>50</v>
      </c>
      <c r="E317" s="8">
        <v>48</v>
      </c>
      <c r="F317" s="3"/>
      <c r="G317" s="7"/>
      <c r="H317" s="7"/>
      <c r="I317" s="20"/>
      <c r="J317" s="7"/>
      <c r="K317" s="7"/>
      <c r="L317" s="7"/>
      <c r="M317" s="7"/>
      <c r="N317" s="7"/>
      <c r="O317" s="7"/>
      <c r="P317" s="7"/>
      <c r="Q317" s="3">
        <v>65</v>
      </c>
      <c r="R317" s="8">
        <v>63</v>
      </c>
      <c r="S317" s="3"/>
      <c r="T317" s="7"/>
      <c r="U317" s="7"/>
      <c r="V317" s="8"/>
      <c r="W317" s="543" t="s">
        <v>50</v>
      </c>
      <c r="X317" s="515"/>
      <c r="Y317" s="516"/>
      <c r="Z317" s="7">
        <v>56</v>
      </c>
      <c r="AA317" s="7">
        <v>56</v>
      </c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>
        <v>71</v>
      </c>
      <c r="AP317" s="7">
        <v>71</v>
      </c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E317" s="7"/>
      <c r="BF317" s="7"/>
      <c r="BG317" s="7"/>
      <c r="BH317" s="7"/>
      <c r="BI317" s="7"/>
      <c r="BJ317" s="7"/>
      <c r="BK317" s="7"/>
    </row>
    <row r="318" spans="1:63" s="1" customFormat="1" ht="16.5" customHeight="1" x14ac:dyDescent="0.25">
      <c r="A318" s="543" t="s">
        <v>228</v>
      </c>
      <c r="B318" s="515"/>
      <c r="C318" s="516"/>
      <c r="D318" s="25">
        <v>5</v>
      </c>
      <c r="E318" s="14">
        <v>5</v>
      </c>
      <c r="F318" s="15"/>
      <c r="G318" s="16"/>
      <c r="H318" s="16"/>
      <c r="I318" s="22"/>
      <c r="J318" s="16"/>
      <c r="K318" s="16"/>
      <c r="L318" s="16"/>
      <c r="M318" s="16"/>
      <c r="N318" s="16"/>
      <c r="O318" s="16"/>
      <c r="P318" s="16"/>
      <c r="Q318" s="11">
        <v>5</v>
      </c>
      <c r="R318" s="14">
        <v>5</v>
      </c>
      <c r="S318" s="15"/>
      <c r="T318" s="16"/>
      <c r="U318" s="16"/>
      <c r="V318" s="12"/>
      <c r="W318" s="538" t="s">
        <v>28</v>
      </c>
      <c r="X318" s="539"/>
      <c r="Y318" s="540"/>
      <c r="Z318" s="13">
        <v>5</v>
      </c>
      <c r="AA318" s="13">
        <v>5</v>
      </c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3">
        <v>5</v>
      </c>
      <c r="AP318" s="13">
        <v>5</v>
      </c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E318" s="16"/>
      <c r="BF318" s="16"/>
      <c r="BG318" s="16"/>
      <c r="BH318" s="16"/>
      <c r="BI318" s="16"/>
      <c r="BJ318" s="16"/>
      <c r="BK318" s="16"/>
    </row>
    <row r="319" spans="1:63" s="1" customFormat="1" ht="16.5" customHeight="1" x14ac:dyDescent="0.25">
      <c r="A319" s="521"/>
      <c r="B319" s="522"/>
      <c r="C319" s="523"/>
      <c r="D319" s="54"/>
      <c r="E319" s="49"/>
      <c r="F319" s="50">
        <v>7.15</v>
      </c>
      <c r="G319" s="51">
        <v>4.82</v>
      </c>
      <c r="H319" s="51">
        <v>32</v>
      </c>
      <c r="I319" s="213">
        <v>200</v>
      </c>
      <c r="J319" s="178"/>
      <c r="K319" s="179"/>
      <c r="L319" s="179">
        <v>20</v>
      </c>
      <c r="M319" s="179">
        <v>39.6</v>
      </c>
      <c r="N319" s="179">
        <v>166.5</v>
      </c>
      <c r="O319" s="179">
        <v>22.4</v>
      </c>
      <c r="P319" s="180">
        <v>0.86</v>
      </c>
      <c r="Q319" s="48"/>
      <c r="R319" s="49"/>
      <c r="S319" s="50">
        <v>8.86</v>
      </c>
      <c r="T319" s="51">
        <v>5.98</v>
      </c>
      <c r="U319" s="52">
        <v>39.81</v>
      </c>
      <c r="V319" s="201">
        <v>248</v>
      </c>
      <c r="W319" s="515" t="s">
        <v>21</v>
      </c>
      <c r="X319" s="515"/>
      <c r="Y319" s="516"/>
      <c r="Z319" s="7">
        <v>1.2</v>
      </c>
      <c r="AA319" s="10">
        <v>1.2</v>
      </c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7">
        <v>2.2999999999999998</v>
      </c>
      <c r="AP319" s="10">
        <v>2.2999999999999998</v>
      </c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E319" s="178">
        <v>0.11</v>
      </c>
      <c r="BF319" s="179"/>
      <c r="BG319" s="179">
        <v>20</v>
      </c>
      <c r="BH319" s="179">
        <v>41.1</v>
      </c>
      <c r="BI319" s="179">
        <v>169.7</v>
      </c>
      <c r="BJ319" s="179">
        <v>24.5</v>
      </c>
      <c r="BK319" s="180">
        <v>0.92</v>
      </c>
    </row>
    <row r="320" spans="1:63" s="1" customFormat="1" x14ac:dyDescent="0.25">
      <c r="A320" s="504" t="s">
        <v>138</v>
      </c>
      <c r="B320" s="504"/>
      <c r="C320" s="504"/>
      <c r="D320" s="54"/>
      <c r="E320" s="49">
        <v>150</v>
      </c>
      <c r="F320" s="44"/>
      <c r="G320" s="38"/>
      <c r="H320" s="38"/>
      <c r="I320" s="45"/>
      <c r="J320" s="200"/>
      <c r="K320" s="200"/>
      <c r="L320" s="200"/>
      <c r="M320" s="200"/>
      <c r="N320" s="200"/>
      <c r="O320" s="200"/>
      <c r="P320" s="200"/>
      <c r="Q320" s="48"/>
      <c r="R320" s="49">
        <v>180</v>
      </c>
      <c r="S320" s="44"/>
      <c r="T320" s="38"/>
      <c r="U320" s="38"/>
      <c r="V320" s="47"/>
      <c r="W320" s="504" t="s">
        <v>144</v>
      </c>
      <c r="X320" s="510"/>
      <c r="Y320" s="511"/>
      <c r="Z320" s="38"/>
      <c r="AA320" s="51">
        <v>150</v>
      </c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51"/>
      <c r="AP320" s="51">
        <v>180</v>
      </c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9"/>
      <c r="BE320" s="175"/>
      <c r="BF320" s="176"/>
      <c r="BG320" s="176"/>
      <c r="BH320" s="176"/>
      <c r="BI320" s="176"/>
      <c r="BJ320" s="176"/>
      <c r="BK320" s="177"/>
    </row>
    <row r="321" spans="1:72" s="1" customFormat="1" x14ac:dyDescent="0.25">
      <c r="A321" s="512" t="s">
        <v>96</v>
      </c>
      <c r="B321" s="512"/>
      <c r="C321" s="512"/>
      <c r="D321" s="54">
        <v>18</v>
      </c>
      <c r="E321" s="47">
        <v>18</v>
      </c>
      <c r="F321" s="44"/>
      <c r="G321" s="38"/>
      <c r="H321" s="38"/>
      <c r="I321" s="45"/>
      <c r="J321" s="200"/>
      <c r="K321" s="200"/>
      <c r="L321" s="200"/>
      <c r="M321" s="200"/>
      <c r="N321" s="200"/>
      <c r="O321" s="200"/>
      <c r="P321" s="200"/>
      <c r="Q321" s="54">
        <v>22</v>
      </c>
      <c r="R321" s="47">
        <v>20</v>
      </c>
      <c r="S321" s="44"/>
      <c r="T321" s="38"/>
      <c r="U321" s="38"/>
      <c r="V321" s="47"/>
      <c r="W321" s="512" t="s">
        <v>22</v>
      </c>
      <c r="X321" s="499"/>
      <c r="Y321" s="513"/>
      <c r="Z321" s="38">
        <v>15</v>
      </c>
      <c r="AA321" s="38">
        <v>15</v>
      </c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>
        <v>18</v>
      </c>
      <c r="AP321" s="38">
        <v>18</v>
      </c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9"/>
      <c r="BE321" s="175"/>
      <c r="BF321" s="176"/>
      <c r="BG321" s="176"/>
      <c r="BH321" s="176"/>
      <c r="BI321" s="176"/>
      <c r="BJ321" s="176"/>
      <c r="BK321" s="177"/>
    </row>
    <row r="322" spans="1:72" ht="15.75" customHeight="1" x14ac:dyDescent="0.25">
      <c r="A322" s="512" t="s">
        <v>6</v>
      </c>
      <c r="B322" s="512"/>
      <c r="C322" s="512"/>
      <c r="D322" s="54">
        <v>7.5</v>
      </c>
      <c r="E322" s="47">
        <v>7.5</v>
      </c>
      <c r="F322" s="44"/>
      <c r="G322" s="38"/>
      <c r="H322" s="38"/>
      <c r="I322" s="45"/>
      <c r="J322" s="200"/>
      <c r="K322" s="200"/>
      <c r="L322" s="200"/>
      <c r="M322" s="200"/>
      <c r="N322" s="200"/>
      <c r="O322" s="200"/>
      <c r="P322" s="200"/>
      <c r="Q322" s="54">
        <v>10</v>
      </c>
      <c r="R322" s="47">
        <v>10</v>
      </c>
      <c r="S322" s="44"/>
      <c r="T322" s="38"/>
      <c r="U322" s="38"/>
      <c r="V322" s="47"/>
      <c r="W322" s="512" t="s">
        <v>22</v>
      </c>
      <c r="X322" s="499"/>
      <c r="Y322" s="513"/>
      <c r="Z322" s="38">
        <v>15</v>
      </c>
      <c r="AA322" s="38">
        <v>15</v>
      </c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>
        <v>18</v>
      </c>
      <c r="AP322" s="38">
        <v>18</v>
      </c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E322" s="175"/>
      <c r="BF322" s="176"/>
      <c r="BG322" s="176"/>
      <c r="BH322" s="176"/>
      <c r="BI322" s="176"/>
      <c r="BJ322" s="176"/>
      <c r="BK322" s="177"/>
    </row>
    <row r="323" spans="1:72" ht="15.75" customHeight="1" x14ac:dyDescent="0.25">
      <c r="A323" s="504"/>
      <c r="B323" s="510"/>
      <c r="C323" s="511"/>
      <c r="D323" s="54"/>
      <c r="E323" s="49"/>
      <c r="F323" s="50">
        <v>7.0000000000000007E-2</v>
      </c>
      <c r="G323" s="51">
        <v>0</v>
      </c>
      <c r="H323" s="51">
        <v>16.7</v>
      </c>
      <c r="I323" s="52">
        <v>93.95</v>
      </c>
      <c r="J323" s="201"/>
      <c r="K323" s="201"/>
      <c r="L323" s="201"/>
      <c r="M323" s="201"/>
      <c r="N323" s="201"/>
      <c r="O323" s="201"/>
      <c r="P323" s="201"/>
      <c r="Q323" s="54">
        <v>18</v>
      </c>
      <c r="R323" s="47">
        <v>18</v>
      </c>
      <c r="S323" s="44"/>
      <c r="T323" s="38"/>
      <c r="U323" s="38"/>
      <c r="V323" s="47"/>
      <c r="W323" s="512" t="s">
        <v>6</v>
      </c>
      <c r="X323" s="499"/>
      <c r="Y323" s="513"/>
      <c r="Z323" s="38">
        <v>12</v>
      </c>
      <c r="AA323" s="38">
        <v>12</v>
      </c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>
        <v>15</v>
      </c>
      <c r="AP323" s="38">
        <v>15</v>
      </c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E323" s="175"/>
      <c r="BF323" s="176"/>
      <c r="BG323" s="176"/>
      <c r="BH323" s="176"/>
      <c r="BI323" s="176"/>
      <c r="BJ323" s="176"/>
      <c r="BK323" s="177"/>
    </row>
    <row r="324" spans="1:72" ht="15.75" customHeight="1" x14ac:dyDescent="0.25">
      <c r="A324" s="504" t="s">
        <v>10</v>
      </c>
      <c r="B324" s="504"/>
      <c r="C324" s="504"/>
      <c r="D324" s="54">
        <v>25</v>
      </c>
      <c r="E324" s="49">
        <v>25</v>
      </c>
      <c r="F324" s="50">
        <v>1.98</v>
      </c>
      <c r="G324" s="51">
        <v>0.25</v>
      </c>
      <c r="H324" s="51">
        <v>12.08</v>
      </c>
      <c r="I324" s="213">
        <v>58.3</v>
      </c>
      <c r="J324" s="178">
        <v>4.4999999999999998E-2</v>
      </c>
      <c r="K324" s="179"/>
      <c r="L324" s="179"/>
      <c r="M324" s="179">
        <v>10</v>
      </c>
      <c r="N324" s="179">
        <v>46.8</v>
      </c>
      <c r="O324" s="179">
        <v>13.2</v>
      </c>
      <c r="P324" s="180">
        <v>1.07</v>
      </c>
      <c r="Q324" s="54">
        <v>30</v>
      </c>
      <c r="R324" s="49">
        <v>30</v>
      </c>
      <c r="S324" s="50">
        <v>2.37</v>
      </c>
      <c r="T324" s="51">
        <v>0.3</v>
      </c>
      <c r="U324" s="51">
        <v>14.49</v>
      </c>
      <c r="V324" s="49">
        <v>70</v>
      </c>
      <c r="W324" s="511" t="s">
        <v>10</v>
      </c>
      <c r="X324" s="511"/>
      <c r="Y324" s="511"/>
      <c r="Z324" s="38">
        <v>30</v>
      </c>
      <c r="AA324" s="51">
        <v>30</v>
      </c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38">
        <v>40</v>
      </c>
      <c r="AP324" s="51">
        <v>40</v>
      </c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E324" s="178">
        <v>5.3999999999999999E-2</v>
      </c>
      <c r="BF324" s="179"/>
      <c r="BG324" s="179"/>
      <c r="BH324" s="179">
        <v>10.5</v>
      </c>
      <c r="BI324" s="179">
        <v>47.4</v>
      </c>
      <c r="BJ324" s="179">
        <v>14.1</v>
      </c>
      <c r="BK324" s="180">
        <v>1.17</v>
      </c>
    </row>
    <row r="325" spans="1:72" ht="15.75" customHeight="1" x14ac:dyDescent="0.25">
      <c r="A325" s="504" t="s">
        <v>23</v>
      </c>
      <c r="B325" s="504"/>
      <c r="C325" s="504"/>
      <c r="D325" s="200">
        <v>30</v>
      </c>
      <c r="E325" s="201">
        <v>30</v>
      </c>
      <c r="F325" s="201">
        <v>2.64</v>
      </c>
      <c r="G325" s="201">
        <v>0.48</v>
      </c>
      <c r="H325" s="201">
        <v>13.36</v>
      </c>
      <c r="I325" s="201">
        <v>70</v>
      </c>
      <c r="J325" s="201">
        <v>5.3999999999999999E-2</v>
      </c>
      <c r="K325" s="201"/>
      <c r="L325" s="201"/>
      <c r="M325" s="201">
        <v>10.5</v>
      </c>
      <c r="N325" s="201">
        <v>47.4</v>
      </c>
      <c r="O325" s="201">
        <v>14.1</v>
      </c>
      <c r="P325" s="201">
        <v>1.17</v>
      </c>
      <c r="Q325" s="200">
        <v>40</v>
      </c>
      <c r="R325" s="201">
        <v>40</v>
      </c>
      <c r="S325" s="201">
        <v>2.98</v>
      </c>
      <c r="T325" s="201">
        <v>0.6</v>
      </c>
      <c r="U325" s="201">
        <v>15.2</v>
      </c>
      <c r="V325" s="201">
        <v>85</v>
      </c>
      <c r="W325" s="498" t="s">
        <v>23</v>
      </c>
      <c r="X325" s="498"/>
      <c r="Y325" s="498"/>
      <c r="Z325" s="200">
        <v>25</v>
      </c>
      <c r="AA325" s="201">
        <v>25</v>
      </c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0">
        <v>30</v>
      </c>
      <c r="AP325" s="201">
        <v>30</v>
      </c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  <c r="BD325" s="230"/>
      <c r="BE325" s="201">
        <v>0.06</v>
      </c>
      <c r="BF325" s="201"/>
      <c r="BG325" s="201"/>
      <c r="BH325" s="201">
        <v>12.8</v>
      </c>
      <c r="BI325" s="201">
        <v>47.4</v>
      </c>
      <c r="BJ325" s="201">
        <v>14.1</v>
      </c>
      <c r="BK325" s="201">
        <v>1.17</v>
      </c>
    </row>
    <row r="326" spans="1:72" s="77" customFormat="1" ht="15.75" customHeight="1" x14ac:dyDescent="0.25">
      <c r="A326" s="517" t="s">
        <v>187</v>
      </c>
      <c r="B326" s="517"/>
      <c r="C326" s="517"/>
      <c r="D326" s="61"/>
      <c r="E326" s="62">
        <f>SUM(E288+E298+E300+E307+E316+E320+E324+E325)</f>
        <v>560</v>
      </c>
      <c r="F326" s="113">
        <f>SUM(F297:F325)</f>
        <v>25.19</v>
      </c>
      <c r="G326" s="113">
        <f t="shared" ref="G326:P326" si="26">SUM(G297:G325)</f>
        <v>13.010000000000002</v>
      </c>
      <c r="H326" s="113">
        <f t="shared" si="26"/>
        <v>95.62</v>
      </c>
      <c r="I326" s="113">
        <f t="shared" si="26"/>
        <v>635.85</v>
      </c>
      <c r="J326" s="113">
        <f t="shared" si="26"/>
        <v>0.28499999999999998</v>
      </c>
      <c r="K326" s="113">
        <f t="shared" si="26"/>
        <v>7</v>
      </c>
      <c r="L326" s="113">
        <f t="shared" si="26"/>
        <v>63.9</v>
      </c>
      <c r="M326" s="113">
        <f t="shared" si="26"/>
        <v>113.24000000000001</v>
      </c>
      <c r="N326" s="113">
        <f t="shared" si="26"/>
        <v>414.3</v>
      </c>
      <c r="O326" s="113">
        <f t="shared" si="26"/>
        <v>88.899999999999991</v>
      </c>
      <c r="P326" s="113">
        <f t="shared" si="26"/>
        <v>5.05</v>
      </c>
      <c r="Q326" s="187"/>
      <c r="R326" s="62">
        <f>SUM(R288+R298+R300+R307+R316+R320+R324+R325)</f>
        <v>775</v>
      </c>
      <c r="S326" s="113">
        <f t="shared" ref="S326:BK326" si="27">SUM(S297:S325)</f>
        <v>32.67</v>
      </c>
      <c r="T326" s="113">
        <f t="shared" si="27"/>
        <v>18.440000000000001</v>
      </c>
      <c r="U326" s="113">
        <f t="shared" si="27"/>
        <v>102.48</v>
      </c>
      <c r="V326" s="113">
        <f t="shared" si="27"/>
        <v>724.75</v>
      </c>
      <c r="W326" s="113">
        <f t="shared" si="27"/>
        <v>0</v>
      </c>
      <c r="X326" s="113">
        <f t="shared" si="27"/>
        <v>0</v>
      </c>
      <c r="Y326" s="113">
        <f t="shared" si="27"/>
        <v>0</v>
      </c>
      <c r="Z326" s="113">
        <f t="shared" si="27"/>
        <v>304.7</v>
      </c>
      <c r="AA326" s="113">
        <f t="shared" si="27"/>
        <v>573.5</v>
      </c>
      <c r="AB326" s="113">
        <f t="shared" si="27"/>
        <v>138.04000000000002</v>
      </c>
      <c r="AC326" s="113">
        <f t="shared" si="27"/>
        <v>229.75</v>
      </c>
      <c r="AD326" s="113">
        <f t="shared" si="27"/>
        <v>49.35</v>
      </c>
      <c r="AE326" s="113">
        <f t="shared" si="27"/>
        <v>36.9</v>
      </c>
      <c r="AF326" s="113">
        <f t="shared" si="27"/>
        <v>84.15</v>
      </c>
      <c r="AG326" s="113">
        <f t="shared" si="27"/>
        <v>1.9249999999999998</v>
      </c>
      <c r="AH326" s="113">
        <f t="shared" si="27"/>
        <v>0</v>
      </c>
      <c r="AI326" s="113">
        <f t="shared" si="27"/>
        <v>1724.25</v>
      </c>
      <c r="AJ326" s="113">
        <f t="shared" si="27"/>
        <v>2.88</v>
      </c>
      <c r="AK326" s="113">
        <f t="shared" si="27"/>
        <v>0.16450000000000001</v>
      </c>
      <c r="AL326" s="113">
        <f t="shared" si="27"/>
        <v>6.8500000000000005E-2</v>
      </c>
      <c r="AM326" s="113">
        <f t="shared" si="27"/>
        <v>1.0370000000000001</v>
      </c>
      <c r="AN326" s="113">
        <f t="shared" si="27"/>
        <v>9.661999999999999</v>
      </c>
      <c r="AO326" s="113">
        <f t="shared" si="27"/>
        <v>431.8</v>
      </c>
      <c r="AP326" s="113">
        <f t="shared" si="27"/>
        <v>764.8</v>
      </c>
      <c r="AQ326" s="113">
        <f t="shared" si="27"/>
        <v>122.5</v>
      </c>
      <c r="AR326" s="113">
        <f t="shared" si="27"/>
        <v>381.5</v>
      </c>
      <c r="AS326" s="113">
        <f t="shared" si="27"/>
        <v>44.25</v>
      </c>
      <c r="AT326" s="113">
        <f t="shared" si="27"/>
        <v>26.25</v>
      </c>
      <c r="AU326" s="113">
        <f t="shared" si="27"/>
        <v>53</v>
      </c>
      <c r="AV326" s="113">
        <f t="shared" si="27"/>
        <v>1.19</v>
      </c>
      <c r="AW326" s="113">
        <f t="shared" si="27"/>
        <v>0</v>
      </c>
      <c r="AX326" s="113">
        <f t="shared" si="27"/>
        <v>1361.75</v>
      </c>
      <c r="AY326" s="113">
        <f t="shared" si="27"/>
        <v>2.39</v>
      </c>
      <c r="AZ326" s="113">
        <f t="shared" si="27"/>
        <v>4.7500000000000001E-2</v>
      </c>
      <c r="BA326" s="113">
        <f t="shared" si="27"/>
        <v>4.2500000000000003E-2</v>
      </c>
      <c r="BB326" s="113">
        <f t="shared" si="27"/>
        <v>0.57999999999999996</v>
      </c>
      <c r="BC326" s="113">
        <f t="shared" si="27"/>
        <v>10.28</v>
      </c>
      <c r="BD326" s="113">
        <f t="shared" si="27"/>
        <v>0</v>
      </c>
      <c r="BE326" s="113">
        <f t="shared" si="27"/>
        <v>0.499</v>
      </c>
      <c r="BF326" s="113">
        <f t="shared" si="27"/>
        <v>9.14</v>
      </c>
      <c r="BG326" s="113">
        <f t="shared" si="27"/>
        <v>84.8</v>
      </c>
      <c r="BH326" s="113">
        <f t="shared" si="27"/>
        <v>137.98000000000002</v>
      </c>
      <c r="BI326" s="113">
        <f t="shared" si="27"/>
        <v>470.78999999999996</v>
      </c>
      <c r="BJ326" s="113">
        <f t="shared" si="27"/>
        <v>104.89999999999998</v>
      </c>
      <c r="BK326" s="113">
        <f t="shared" si="27"/>
        <v>5.88</v>
      </c>
    </row>
    <row r="327" spans="1:72" ht="15.75" customHeight="1" x14ac:dyDescent="0.25">
      <c r="A327" s="533" t="s">
        <v>24</v>
      </c>
      <c r="B327" s="533"/>
      <c r="C327" s="533"/>
      <c r="D327" s="54"/>
      <c r="E327" s="47"/>
      <c r="F327" s="44"/>
      <c r="G327" s="38"/>
      <c r="H327" s="38"/>
      <c r="I327" s="45"/>
      <c r="J327" s="200"/>
      <c r="K327" s="200"/>
      <c r="L327" s="200"/>
      <c r="M327" s="200"/>
      <c r="N327" s="200"/>
      <c r="O327" s="200"/>
      <c r="P327" s="200"/>
      <c r="Q327" s="44"/>
      <c r="R327" s="47"/>
      <c r="S327" s="50"/>
      <c r="T327" s="51"/>
      <c r="U327" s="51"/>
      <c r="V327" s="49"/>
      <c r="W327" s="511" t="s">
        <v>24</v>
      </c>
      <c r="X327" s="511"/>
      <c r="Y327" s="511"/>
      <c r="Z327" s="38"/>
      <c r="AA327" s="38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38"/>
      <c r="AP327" s="38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E327" s="200"/>
      <c r="BF327" s="200"/>
      <c r="BG327" s="200"/>
      <c r="BH327" s="200"/>
      <c r="BI327" s="200"/>
      <c r="BJ327" s="200"/>
      <c r="BK327" s="200"/>
    </row>
    <row r="328" spans="1:72" ht="15.75" hidden="1" customHeight="1" x14ac:dyDescent="0.3">
      <c r="A328" s="506"/>
      <c r="B328" s="506"/>
      <c r="C328" s="506"/>
      <c r="D328" s="54"/>
      <c r="E328" s="47"/>
      <c r="F328" s="44"/>
      <c r="G328" s="38"/>
      <c r="H328" s="38"/>
      <c r="I328" s="45"/>
      <c r="J328" s="200"/>
      <c r="K328" s="200"/>
      <c r="L328" s="200"/>
      <c r="M328" s="200"/>
      <c r="N328" s="200"/>
      <c r="O328" s="200"/>
      <c r="P328" s="200"/>
      <c r="Q328" s="44"/>
      <c r="R328" s="47"/>
      <c r="S328" s="50"/>
      <c r="T328" s="51"/>
      <c r="U328" s="51"/>
      <c r="V328" s="49"/>
      <c r="W328" s="60"/>
      <c r="X328" s="60"/>
      <c r="Y328" s="53"/>
      <c r="Z328" s="38"/>
      <c r="AA328" s="38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38"/>
      <c r="AP328" s="38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E328" s="200"/>
      <c r="BF328" s="200"/>
      <c r="BG328" s="200"/>
      <c r="BH328" s="200"/>
      <c r="BI328" s="200"/>
      <c r="BJ328" s="200"/>
      <c r="BK328" s="200"/>
    </row>
    <row r="329" spans="1:72" ht="15.75" customHeight="1" x14ac:dyDescent="0.25">
      <c r="A329" s="521" t="s">
        <v>360</v>
      </c>
      <c r="B329" s="522"/>
      <c r="C329" s="523"/>
      <c r="D329" s="459"/>
      <c r="E329" s="460">
        <v>110</v>
      </c>
      <c r="F329" s="3"/>
      <c r="G329" s="7"/>
      <c r="H329" s="7"/>
      <c r="I329" s="20"/>
      <c r="J329" s="54"/>
      <c r="K329" s="47"/>
      <c r="L329" s="44"/>
      <c r="M329" s="54"/>
      <c r="N329" s="47"/>
      <c r="O329" s="44"/>
      <c r="P329" s="38"/>
      <c r="Q329" s="460" t="s">
        <v>364</v>
      </c>
      <c r="R329" s="45">
        <v>120</v>
      </c>
      <c r="S329" s="200"/>
      <c r="T329" s="200"/>
      <c r="U329" s="200"/>
      <c r="V329" s="200"/>
      <c r="W329" s="200"/>
      <c r="X329" s="200"/>
      <c r="Y329" s="200"/>
      <c r="Z329" s="44"/>
      <c r="AA329" s="47"/>
      <c r="AB329" s="44"/>
      <c r="AC329" s="38"/>
      <c r="AD329" s="38"/>
      <c r="AE329" s="47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E329" s="54"/>
      <c r="BF329" s="47"/>
      <c r="BG329" s="44"/>
      <c r="BH329" s="54"/>
      <c r="BI329" s="47"/>
      <c r="BJ329" s="44"/>
      <c r="BN329" s="200"/>
      <c r="BO329" s="200"/>
      <c r="BP329" s="200"/>
      <c r="BQ329" s="200"/>
      <c r="BR329" s="200"/>
      <c r="BS329" s="200"/>
      <c r="BT329" s="200"/>
    </row>
    <row r="330" spans="1:72" ht="15.75" customHeight="1" x14ac:dyDescent="0.25">
      <c r="A330" s="521" t="s">
        <v>363</v>
      </c>
      <c r="B330" s="522"/>
      <c r="C330" s="523"/>
      <c r="D330" s="17"/>
      <c r="E330" s="8"/>
      <c r="F330" s="3"/>
      <c r="G330" s="7"/>
      <c r="H330" s="7"/>
      <c r="I330" s="20"/>
      <c r="J330" s="54"/>
      <c r="K330" s="49"/>
      <c r="L330" s="44"/>
      <c r="M330" s="54"/>
      <c r="N330" s="49"/>
      <c r="O330" s="44"/>
      <c r="P330" s="38"/>
      <c r="Q330" s="38"/>
      <c r="R330" s="45"/>
      <c r="S330" s="200"/>
      <c r="T330" s="200"/>
      <c r="U330" s="200"/>
      <c r="V330" s="200"/>
      <c r="W330" s="200"/>
      <c r="X330" s="200"/>
      <c r="Y330" s="200"/>
      <c r="Z330" s="44" t="s">
        <v>217</v>
      </c>
      <c r="AA330" s="49">
        <v>65</v>
      </c>
      <c r="AB330" s="44"/>
      <c r="AC330" s="38"/>
      <c r="AD330" s="38"/>
      <c r="AE330" s="47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E330" s="54"/>
      <c r="BF330" s="49"/>
      <c r="BG330" s="44"/>
      <c r="BH330" s="54"/>
      <c r="BI330" s="49"/>
      <c r="BJ330" s="44"/>
      <c r="BN330" s="200"/>
      <c r="BO330" s="200"/>
      <c r="BP330" s="200"/>
      <c r="BQ330" s="200"/>
      <c r="BR330" s="200"/>
      <c r="BS330" s="200"/>
      <c r="BT330" s="200"/>
    </row>
    <row r="331" spans="1:72" ht="15.75" hidden="1" customHeight="1" x14ac:dyDescent="0.3">
      <c r="A331" s="521" t="s">
        <v>361</v>
      </c>
      <c r="B331" s="522"/>
      <c r="C331" s="523"/>
      <c r="D331" s="459"/>
      <c r="E331" s="460" t="s">
        <v>362</v>
      </c>
      <c r="F331" s="461"/>
      <c r="G331" s="7"/>
      <c r="H331" s="7"/>
      <c r="I331" s="20"/>
      <c r="J331" s="54"/>
      <c r="K331" s="47"/>
      <c r="L331" s="44"/>
      <c r="M331" s="54"/>
      <c r="N331" s="47"/>
      <c r="O331" s="44"/>
      <c r="P331" s="38"/>
      <c r="Q331" s="38"/>
      <c r="R331" s="45"/>
      <c r="S331" s="200"/>
      <c r="T331" s="200"/>
      <c r="U331" s="200"/>
      <c r="V331" s="200"/>
      <c r="W331" s="200"/>
      <c r="X331" s="200"/>
      <c r="Y331" s="200"/>
      <c r="Z331" s="44"/>
      <c r="AA331" s="47"/>
      <c r="AB331" s="44"/>
      <c r="AC331" s="38"/>
      <c r="AD331" s="38"/>
      <c r="AE331" s="47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E331" s="54"/>
      <c r="BF331" s="47"/>
      <c r="BG331" s="44"/>
      <c r="BH331" s="54"/>
      <c r="BI331" s="47"/>
      <c r="BJ331" s="44"/>
      <c r="BN331" s="200"/>
      <c r="BO331" s="200"/>
      <c r="BP331" s="200"/>
      <c r="BQ331" s="200"/>
      <c r="BR331" s="200"/>
      <c r="BS331" s="200"/>
      <c r="BT331" s="200"/>
    </row>
    <row r="332" spans="1:72" ht="15.75" customHeight="1" x14ac:dyDescent="0.25">
      <c r="A332" s="543" t="s">
        <v>35</v>
      </c>
      <c r="B332" s="515"/>
      <c r="C332" s="516"/>
      <c r="D332" s="17">
        <v>79.5</v>
      </c>
      <c r="E332" s="8">
        <v>78</v>
      </c>
      <c r="F332" s="3"/>
      <c r="G332" s="7"/>
      <c r="H332" s="7"/>
      <c r="I332" s="20"/>
      <c r="J332" s="86"/>
      <c r="K332" s="87"/>
      <c r="L332" s="88"/>
      <c r="M332" s="86"/>
      <c r="N332" s="87"/>
      <c r="O332" s="88"/>
      <c r="P332" s="89"/>
      <c r="Q332" s="17">
        <v>95.4</v>
      </c>
      <c r="R332" s="8">
        <v>94</v>
      </c>
      <c r="S332" s="3"/>
      <c r="T332" s="7"/>
      <c r="U332" s="7"/>
      <c r="V332" s="8"/>
      <c r="W332" s="206"/>
      <c r="X332" s="206"/>
      <c r="Y332" s="206"/>
      <c r="Z332" s="88">
        <v>37</v>
      </c>
      <c r="AA332" s="87">
        <v>37</v>
      </c>
      <c r="AB332" s="88"/>
      <c r="AC332" s="89"/>
      <c r="AD332" s="89"/>
      <c r="AE332" s="87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E332" s="86"/>
      <c r="BF332" s="87"/>
      <c r="BG332" s="88"/>
      <c r="BH332" s="86"/>
      <c r="BI332" s="87"/>
      <c r="BJ332" s="88"/>
      <c r="BN332" s="206"/>
      <c r="BO332" s="206"/>
      <c r="BP332" s="206"/>
      <c r="BQ332" s="206"/>
      <c r="BR332" s="206"/>
      <c r="BS332" s="206"/>
      <c r="BT332" s="206"/>
    </row>
    <row r="333" spans="1:72" ht="15.75" customHeight="1" x14ac:dyDescent="0.25">
      <c r="A333" s="543" t="s">
        <v>21</v>
      </c>
      <c r="B333" s="515"/>
      <c r="C333" s="516"/>
      <c r="D333" s="17">
        <v>11</v>
      </c>
      <c r="E333" s="8">
        <v>11</v>
      </c>
      <c r="F333" s="3"/>
      <c r="G333" s="7"/>
      <c r="H333" s="7"/>
      <c r="I333" s="20"/>
      <c r="J333" s="86"/>
      <c r="K333" s="87"/>
      <c r="L333" s="88"/>
      <c r="M333" s="86"/>
      <c r="N333" s="87"/>
      <c r="O333" s="88"/>
      <c r="P333" s="89"/>
      <c r="Q333" s="17">
        <v>13</v>
      </c>
      <c r="R333" s="8">
        <v>13</v>
      </c>
      <c r="S333" s="3"/>
      <c r="T333" s="7"/>
      <c r="U333" s="7"/>
      <c r="V333" s="8"/>
      <c r="W333" s="206"/>
      <c r="X333" s="206"/>
      <c r="Y333" s="206"/>
      <c r="Z333" s="88">
        <v>2</v>
      </c>
      <c r="AA333" s="87">
        <v>2</v>
      </c>
      <c r="AB333" s="88"/>
      <c r="AC333" s="89"/>
      <c r="AD333" s="89"/>
      <c r="AE333" s="87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E333" s="86"/>
      <c r="BF333" s="87"/>
      <c r="BG333" s="88"/>
      <c r="BH333" s="86"/>
      <c r="BI333" s="87"/>
      <c r="BJ333" s="88"/>
      <c r="BN333" s="206"/>
      <c r="BO333" s="206"/>
      <c r="BP333" s="206"/>
      <c r="BQ333" s="206"/>
      <c r="BR333" s="206"/>
      <c r="BS333" s="206"/>
      <c r="BT333" s="206"/>
    </row>
    <row r="334" spans="1:72" ht="15.75" customHeight="1" x14ac:dyDescent="0.25">
      <c r="A334" s="543" t="s">
        <v>34</v>
      </c>
      <c r="B334" s="515"/>
      <c r="C334" s="516"/>
      <c r="D334" s="17">
        <v>0.15</v>
      </c>
      <c r="E334" s="8">
        <v>6</v>
      </c>
      <c r="F334" s="3"/>
      <c r="G334" s="7"/>
      <c r="H334" s="7"/>
      <c r="I334" s="20"/>
      <c r="J334" s="86"/>
      <c r="K334" s="87"/>
      <c r="L334" s="88"/>
      <c r="M334" s="86"/>
      <c r="N334" s="87"/>
      <c r="O334" s="88"/>
      <c r="P334" s="89"/>
      <c r="Q334" s="17">
        <v>0.2</v>
      </c>
      <c r="R334" s="8">
        <v>7</v>
      </c>
      <c r="S334" s="3"/>
      <c r="T334" s="7"/>
      <c r="U334" s="7"/>
      <c r="V334" s="8"/>
      <c r="W334" s="206"/>
      <c r="X334" s="206"/>
      <c r="Y334" s="206"/>
      <c r="Z334" s="88">
        <v>1.7</v>
      </c>
      <c r="AA334" s="87">
        <v>1.7</v>
      </c>
      <c r="AB334" s="88"/>
      <c r="AC334" s="89"/>
      <c r="AD334" s="89"/>
      <c r="AE334" s="87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E334" s="86"/>
      <c r="BF334" s="87"/>
      <c r="BG334" s="88"/>
      <c r="BH334" s="86"/>
      <c r="BI334" s="87"/>
      <c r="BJ334" s="88"/>
      <c r="BN334" s="206"/>
      <c r="BO334" s="206"/>
      <c r="BP334" s="206"/>
      <c r="BQ334" s="206"/>
      <c r="BR334" s="206"/>
      <c r="BS334" s="206"/>
      <c r="BT334" s="206"/>
    </row>
    <row r="335" spans="1:72" ht="15.75" customHeight="1" x14ac:dyDescent="0.25">
      <c r="A335" s="543" t="s">
        <v>6</v>
      </c>
      <c r="B335" s="515"/>
      <c r="C335" s="516"/>
      <c r="D335" s="17">
        <v>5.7</v>
      </c>
      <c r="E335" s="8">
        <v>5.7</v>
      </c>
      <c r="F335" s="9"/>
      <c r="G335" s="10"/>
      <c r="H335" s="10"/>
      <c r="I335" s="18"/>
      <c r="J335" s="121"/>
      <c r="K335" s="122"/>
      <c r="L335" s="123"/>
      <c r="M335" s="121"/>
      <c r="N335" s="122"/>
      <c r="O335" s="123"/>
      <c r="P335" s="124"/>
      <c r="Q335" s="17">
        <v>7</v>
      </c>
      <c r="R335" s="8">
        <v>7</v>
      </c>
      <c r="S335" s="9"/>
      <c r="T335" s="10"/>
      <c r="U335" s="10"/>
      <c r="V335" s="6"/>
      <c r="W335" s="209"/>
      <c r="X335" s="209"/>
      <c r="Y335" s="209"/>
      <c r="Z335" s="193" t="s">
        <v>271</v>
      </c>
      <c r="AA335" s="87">
        <v>2</v>
      </c>
      <c r="AB335" s="88"/>
      <c r="AC335" s="89"/>
      <c r="AD335" s="89"/>
      <c r="AE335" s="87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E335" s="121"/>
      <c r="BF335" s="122"/>
      <c r="BG335" s="123"/>
      <c r="BH335" s="121"/>
      <c r="BI335" s="122"/>
      <c r="BJ335" s="123"/>
      <c r="BN335" s="209"/>
      <c r="BO335" s="209"/>
      <c r="BP335" s="209"/>
      <c r="BQ335" s="209"/>
      <c r="BR335" s="209"/>
      <c r="BS335" s="209"/>
      <c r="BT335" s="209"/>
    </row>
    <row r="336" spans="1:72" ht="15.75" customHeight="1" x14ac:dyDescent="0.25">
      <c r="A336" s="524" t="s">
        <v>28</v>
      </c>
      <c r="B336" s="525"/>
      <c r="C336" s="526"/>
      <c r="D336" s="17">
        <v>5</v>
      </c>
      <c r="E336" s="8">
        <v>5</v>
      </c>
      <c r="F336" s="9"/>
      <c r="G336" s="10"/>
      <c r="H336" s="10"/>
      <c r="I336" s="18"/>
      <c r="J336" s="86"/>
      <c r="K336" s="87"/>
      <c r="L336" s="88"/>
      <c r="M336" s="86"/>
      <c r="N336" s="87"/>
      <c r="O336" s="88"/>
      <c r="P336" s="89"/>
      <c r="Q336" s="17">
        <v>6</v>
      </c>
      <c r="R336" s="8">
        <v>6</v>
      </c>
      <c r="S336" s="9"/>
      <c r="T336" s="10"/>
      <c r="U336" s="10"/>
      <c r="V336" s="6"/>
      <c r="W336" s="206"/>
      <c r="X336" s="206"/>
      <c r="Y336" s="206"/>
      <c r="Z336" s="88">
        <v>0.3</v>
      </c>
      <c r="AA336" s="87">
        <v>0.3</v>
      </c>
      <c r="AB336" s="88"/>
      <c r="AC336" s="89"/>
      <c r="AD336" s="89"/>
      <c r="AE336" s="87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E336" s="86"/>
      <c r="BF336" s="87"/>
      <c r="BG336" s="88"/>
      <c r="BH336" s="86"/>
      <c r="BI336" s="87"/>
      <c r="BJ336" s="88"/>
      <c r="BN336" s="206"/>
      <c r="BO336" s="206"/>
      <c r="BP336" s="206"/>
      <c r="BQ336" s="206"/>
      <c r="BR336" s="206"/>
      <c r="BS336" s="206"/>
      <c r="BT336" s="206"/>
    </row>
    <row r="337" spans="1:72" ht="15.75" customHeight="1" x14ac:dyDescent="0.25">
      <c r="A337" s="543" t="s">
        <v>31</v>
      </c>
      <c r="B337" s="515"/>
      <c r="C337" s="516"/>
      <c r="D337" s="17">
        <v>5</v>
      </c>
      <c r="E337" s="6">
        <v>5</v>
      </c>
      <c r="F337" s="9"/>
      <c r="G337" s="10"/>
      <c r="H337" s="10"/>
      <c r="I337" s="18"/>
      <c r="J337" s="54"/>
      <c r="K337" s="47"/>
      <c r="L337" s="44"/>
      <c r="M337" s="54"/>
      <c r="N337" s="47"/>
      <c r="O337" s="44"/>
      <c r="P337" s="38"/>
      <c r="Q337" s="17">
        <v>10</v>
      </c>
      <c r="R337" s="6">
        <v>10</v>
      </c>
      <c r="S337" s="9"/>
      <c r="T337" s="10"/>
      <c r="U337" s="10"/>
      <c r="V337" s="6"/>
      <c r="W337" s="200"/>
      <c r="X337" s="200"/>
      <c r="Y337" s="200"/>
      <c r="Z337" s="44">
        <v>15</v>
      </c>
      <c r="AA337" s="47">
        <v>15</v>
      </c>
      <c r="AB337" s="44"/>
      <c r="AC337" s="38"/>
      <c r="AD337" s="38"/>
      <c r="AE337" s="47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E337" s="54"/>
      <c r="BF337" s="47"/>
      <c r="BG337" s="44"/>
      <c r="BH337" s="54"/>
      <c r="BI337" s="47"/>
      <c r="BJ337" s="44"/>
      <c r="BN337" s="200"/>
      <c r="BO337" s="200"/>
      <c r="BP337" s="200"/>
      <c r="BQ337" s="200"/>
      <c r="BR337" s="200"/>
      <c r="BS337" s="200"/>
      <c r="BT337" s="200"/>
    </row>
    <row r="338" spans="1:72" ht="15.75" customHeight="1" x14ac:dyDescent="0.3">
      <c r="A338" s="551"/>
      <c r="B338" s="552"/>
      <c r="C338" s="553"/>
      <c r="D338" s="311"/>
      <c r="E338" s="331"/>
      <c r="F338" s="313">
        <v>12.7</v>
      </c>
      <c r="G338" s="314">
        <v>9.94</v>
      </c>
      <c r="H338" s="314">
        <v>12.26</v>
      </c>
      <c r="I338" s="315">
        <v>204.58</v>
      </c>
      <c r="J338" s="179">
        <v>0.02</v>
      </c>
      <c r="K338" s="179">
        <v>17</v>
      </c>
      <c r="L338" s="179">
        <v>55.4</v>
      </c>
      <c r="M338" s="179">
        <v>45.1</v>
      </c>
      <c r="N338" s="179">
        <v>10.8</v>
      </c>
      <c r="O338" s="180">
        <v>0.45</v>
      </c>
      <c r="P338" s="38"/>
      <c r="Q338" s="334"/>
      <c r="R338" s="312"/>
      <c r="S338" s="313">
        <v>15.1</v>
      </c>
      <c r="T338" s="314">
        <v>11.93</v>
      </c>
      <c r="U338" s="314">
        <v>14.71</v>
      </c>
      <c r="V338" s="312">
        <v>235.4</v>
      </c>
      <c r="W338" s="200"/>
      <c r="X338" s="200"/>
      <c r="Y338" s="200"/>
      <c r="Z338" s="44">
        <v>0.6</v>
      </c>
      <c r="AA338" s="47">
        <v>0.6</v>
      </c>
      <c r="AB338" s="44"/>
      <c r="AC338" s="38"/>
      <c r="AD338" s="38"/>
      <c r="AE338" s="47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E338" s="54"/>
      <c r="BF338" s="47"/>
      <c r="BG338" s="44"/>
      <c r="BH338" s="54"/>
      <c r="BI338" s="47"/>
      <c r="BJ338" s="44"/>
      <c r="BN338" s="200"/>
      <c r="BO338" s="200"/>
      <c r="BP338" s="200"/>
      <c r="BQ338" s="200"/>
      <c r="BR338" s="200"/>
      <c r="BS338" s="200"/>
      <c r="BT338" s="200"/>
    </row>
    <row r="339" spans="1:72" ht="15.75" hidden="1" customHeight="1" x14ac:dyDescent="0.3">
      <c r="A339" s="507"/>
      <c r="B339" s="507"/>
      <c r="C339" s="507"/>
      <c r="D339" s="54"/>
      <c r="E339" s="47"/>
      <c r="F339" s="44"/>
      <c r="G339" s="38"/>
      <c r="H339" s="38"/>
      <c r="I339" s="45"/>
      <c r="J339" s="200"/>
      <c r="K339" s="200"/>
      <c r="L339" s="200"/>
      <c r="M339" s="200"/>
      <c r="N339" s="200"/>
      <c r="O339" s="200"/>
      <c r="P339" s="200"/>
      <c r="Q339" s="44"/>
      <c r="R339" s="47"/>
      <c r="S339" s="44"/>
      <c r="T339" s="38"/>
      <c r="U339" s="38"/>
      <c r="V339" s="47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E339" s="178"/>
      <c r="BF339" s="179"/>
      <c r="BG339" s="179"/>
      <c r="BH339" s="179"/>
      <c r="BI339" s="179"/>
      <c r="BJ339" s="179"/>
      <c r="BK339" s="180"/>
    </row>
    <row r="340" spans="1:72" ht="12.75" hidden="1" customHeight="1" x14ac:dyDescent="0.3">
      <c r="A340" s="507"/>
      <c r="B340" s="507"/>
      <c r="C340" s="507"/>
      <c r="D340" s="54"/>
      <c r="E340" s="47"/>
      <c r="F340" s="50"/>
      <c r="G340" s="51"/>
      <c r="H340" s="51"/>
      <c r="I340" s="52"/>
      <c r="J340" s="201"/>
      <c r="K340" s="201"/>
      <c r="L340" s="201"/>
      <c r="M340" s="201"/>
      <c r="N340" s="201"/>
      <c r="O340" s="201"/>
      <c r="P340" s="201"/>
      <c r="Q340" s="44"/>
      <c r="R340" s="47"/>
      <c r="S340" s="50"/>
      <c r="T340" s="51"/>
      <c r="U340" s="51"/>
      <c r="V340" s="4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E340" s="201"/>
      <c r="BF340" s="201"/>
      <c r="BG340" s="201"/>
      <c r="BH340" s="201"/>
      <c r="BI340" s="201"/>
      <c r="BJ340" s="201"/>
      <c r="BK340" s="201"/>
    </row>
    <row r="341" spans="1:72" ht="15.75" hidden="1" customHeight="1" x14ac:dyDescent="0.3">
      <c r="A341" s="507"/>
      <c r="B341" s="507"/>
      <c r="C341" s="507"/>
      <c r="D341" s="54"/>
      <c r="E341" s="47"/>
      <c r="F341" s="44"/>
      <c r="G341" s="38"/>
      <c r="H341" s="38"/>
      <c r="I341" s="45"/>
      <c r="J341" s="200"/>
      <c r="K341" s="200"/>
      <c r="L341" s="200"/>
      <c r="M341" s="200"/>
      <c r="N341" s="200"/>
      <c r="O341" s="200"/>
      <c r="P341" s="200"/>
      <c r="Q341" s="44"/>
      <c r="R341" s="47"/>
      <c r="S341" s="44"/>
      <c r="T341" s="38"/>
      <c r="U341" s="38"/>
      <c r="V341" s="47"/>
      <c r="W341" s="511"/>
      <c r="X341" s="511"/>
      <c r="Y341" s="511"/>
      <c r="Z341" s="38"/>
      <c r="AA341" s="51"/>
      <c r="AB341" s="38"/>
      <c r="AC341" s="51"/>
      <c r="AD341" s="51"/>
      <c r="AE341" s="38"/>
      <c r="AF341" s="38"/>
      <c r="AG341" s="51"/>
      <c r="AH341" s="51"/>
      <c r="AI341" s="38"/>
      <c r="AJ341" s="38"/>
      <c r="AK341" s="51"/>
      <c r="AL341" s="51"/>
      <c r="AM341" s="51"/>
      <c r="AN341" s="51"/>
      <c r="AO341" s="38"/>
      <c r="AP341" s="51"/>
      <c r="AQ341" s="38"/>
      <c r="AR341" s="51"/>
      <c r="AS341" s="51"/>
      <c r="AT341" s="38"/>
      <c r="AU341" s="38"/>
      <c r="AV341" s="51"/>
      <c r="AW341" s="51"/>
      <c r="AX341" s="38"/>
      <c r="AY341" s="38"/>
      <c r="AZ341" s="51"/>
      <c r="BA341" s="51"/>
      <c r="BB341" s="51"/>
      <c r="BC341" s="51"/>
      <c r="BE341" s="200"/>
      <c r="BF341" s="200"/>
      <c r="BG341" s="200"/>
      <c r="BH341" s="200"/>
      <c r="BI341" s="200"/>
      <c r="BJ341" s="200"/>
      <c r="BK341" s="200"/>
    </row>
    <row r="342" spans="1:72" ht="20.100000000000001" hidden="1" customHeight="1" x14ac:dyDescent="0.3">
      <c r="A342" s="507"/>
      <c r="B342" s="507"/>
      <c r="C342" s="507"/>
      <c r="D342" s="54"/>
      <c r="E342" s="49"/>
      <c r="F342" s="50"/>
      <c r="G342" s="51"/>
      <c r="H342" s="51"/>
      <c r="I342" s="52"/>
      <c r="J342" s="201"/>
      <c r="K342" s="201"/>
      <c r="L342" s="201"/>
      <c r="M342" s="201"/>
      <c r="N342" s="201"/>
      <c r="O342" s="201"/>
      <c r="P342" s="201"/>
      <c r="Q342" s="44"/>
      <c r="R342" s="49"/>
      <c r="S342" s="50"/>
      <c r="T342" s="51"/>
      <c r="U342" s="51"/>
      <c r="V342" s="4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E342" s="201"/>
      <c r="BF342" s="201"/>
      <c r="BG342" s="201"/>
      <c r="BH342" s="201"/>
      <c r="BI342" s="201"/>
      <c r="BJ342" s="201"/>
      <c r="BK342" s="201"/>
    </row>
    <row r="343" spans="1:72" ht="14.85" hidden="1" customHeight="1" x14ac:dyDescent="0.3">
      <c r="A343" s="507"/>
      <c r="B343" s="507"/>
      <c r="C343" s="507"/>
      <c r="D343" s="54"/>
      <c r="E343" s="47"/>
      <c r="F343" s="44"/>
      <c r="G343" s="38"/>
      <c r="H343" s="38"/>
      <c r="I343" s="45"/>
      <c r="J343" s="200"/>
      <c r="K343" s="200"/>
      <c r="L343" s="200"/>
      <c r="M343" s="200"/>
      <c r="N343" s="200"/>
      <c r="O343" s="200"/>
      <c r="P343" s="200"/>
      <c r="Q343" s="44"/>
      <c r="R343" s="47"/>
      <c r="S343" s="44"/>
      <c r="T343" s="38"/>
      <c r="U343" s="38"/>
      <c r="V343" s="47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E343" s="200"/>
      <c r="BF343" s="200"/>
      <c r="BG343" s="200"/>
      <c r="BH343" s="200"/>
      <c r="BI343" s="200"/>
      <c r="BJ343" s="200"/>
      <c r="BK343" s="200"/>
    </row>
    <row r="344" spans="1:72" ht="18.600000000000001" hidden="1" customHeight="1" x14ac:dyDescent="0.3">
      <c r="A344" s="507"/>
      <c r="B344" s="507"/>
      <c r="C344" s="507"/>
      <c r="D344" s="54"/>
      <c r="E344" s="47"/>
      <c r="F344" s="44"/>
      <c r="G344" s="38"/>
      <c r="H344" s="38"/>
      <c r="I344" s="45"/>
      <c r="J344" s="200"/>
      <c r="K344" s="200"/>
      <c r="L344" s="200"/>
      <c r="M344" s="200"/>
      <c r="N344" s="200"/>
      <c r="O344" s="200"/>
      <c r="P344" s="200"/>
      <c r="Q344" s="44"/>
      <c r="R344" s="47"/>
      <c r="S344" s="44"/>
      <c r="T344" s="38"/>
      <c r="U344" s="38"/>
      <c r="V344" s="47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E344" s="200"/>
      <c r="BF344" s="200"/>
      <c r="BG344" s="200"/>
      <c r="BH344" s="200"/>
      <c r="BI344" s="200"/>
      <c r="BJ344" s="200"/>
      <c r="BK344" s="200"/>
    </row>
    <row r="345" spans="1:72" ht="15.75" hidden="1" customHeight="1" x14ac:dyDescent="0.3">
      <c r="A345" s="512"/>
      <c r="B345" s="512"/>
      <c r="C345" s="512"/>
      <c r="D345" s="126"/>
      <c r="E345" s="47"/>
      <c r="F345" s="44"/>
      <c r="G345" s="38"/>
      <c r="H345" s="38"/>
      <c r="I345" s="45"/>
      <c r="J345" s="200"/>
      <c r="K345" s="200"/>
      <c r="L345" s="200"/>
      <c r="M345" s="200"/>
      <c r="N345" s="200"/>
      <c r="O345" s="200"/>
      <c r="P345" s="200"/>
      <c r="Q345" s="194"/>
      <c r="R345" s="47"/>
      <c r="S345" s="44"/>
      <c r="T345" s="38"/>
      <c r="U345" s="38"/>
      <c r="V345" s="47"/>
      <c r="W345" s="513"/>
      <c r="X345" s="513"/>
      <c r="Y345" s="513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E345" s="200"/>
      <c r="BF345" s="200"/>
      <c r="BG345" s="200"/>
      <c r="BH345" s="200"/>
      <c r="BI345" s="200"/>
      <c r="BJ345" s="200"/>
      <c r="BK345" s="200"/>
    </row>
    <row r="346" spans="1:72" ht="15.75" hidden="1" customHeight="1" x14ac:dyDescent="0.3">
      <c r="A346" s="512"/>
      <c r="B346" s="512"/>
      <c r="C346" s="512"/>
      <c r="D346" s="54"/>
      <c r="E346" s="49"/>
      <c r="F346" s="50"/>
      <c r="G346" s="51"/>
      <c r="H346" s="51"/>
      <c r="I346" s="52"/>
      <c r="J346" s="201"/>
      <c r="K346" s="201"/>
      <c r="L346" s="201"/>
      <c r="M346" s="201"/>
      <c r="N346" s="201"/>
      <c r="O346" s="201"/>
      <c r="P346" s="201"/>
      <c r="Q346" s="44"/>
      <c r="R346" s="49"/>
      <c r="S346" s="50"/>
      <c r="T346" s="51"/>
      <c r="U346" s="51"/>
      <c r="V346" s="49"/>
      <c r="W346" s="513"/>
      <c r="X346" s="513"/>
      <c r="Y346" s="513"/>
      <c r="Z346" s="38"/>
      <c r="AA346" s="38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E346" s="201"/>
      <c r="BF346" s="201"/>
      <c r="BG346" s="201"/>
      <c r="BH346" s="201"/>
      <c r="BI346" s="201"/>
      <c r="BJ346" s="201"/>
      <c r="BK346" s="201"/>
    </row>
    <row r="347" spans="1:72" ht="15.75" hidden="1" customHeight="1" x14ac:dyDescent="0.3">
      <c r="A347" s="74"/>
      <c r="B347" s="75"/>
      <c r="C347" s="75"/>
      <c r="D347" s="54"/>
      <c r="E347" s="49"/>
      <c r="F347" s="50"/>
      <c r="G347" s="51"/>
      <c r="H347" s="51"/>
      <c r="I347" s="213"/>
      <c r="J347" s="178"/>
      <c r="K347" s="179"/>
      <c r="L347" s="179"/>
      <c r="M347" s="179"/>
      <c r="N347" s="179"/>
      <c r="O347" s="179"/>
      <c r="P347" s="180"/>
      <c r="Q347" s="54"/>
      <c r="R347" s="49"/>
      <c r="S347" s="50"/>
      <c r="T347" s="51"/>
      <c r="U347" s="51"/>
      <c r="V347" s="213"/>
      <c r="W347" s="178"/>
      <c r="X347" s="179"/>
      <c r="Y347" s="179"/>
      <c r="Z347" s="179"/>
      <c r="AA347" s="179"/>
      <c r="AB347" s="179"/>
      <c r="AC347" s="180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E347" s="178"/>
      <c r="BF347" s="179"/>
      <c r="BG347" s="179"/>
      <c r="BH347" s="179"/>
      <c r="BI347" s="179"/>
      <c r="BJ347" s="179"/>
      <c r="BK347" s="180"/>
    </row>
    <row r="348" spans="1:72" ht="16.5" customHeight="1" x14ac:dyDescent="0.25">
      <c r="A348" s="498" t="s">
        <v>242</v>
      </c>
      <c r="B348" s="498"/>
      <c r="C348" s="498"/>
      <c r="D348" s="200">
        <v>135</v>
      </c>
      <c r="E348" s="201">
        <v>135</v>
      </c>
      <c r="F348" s="201">
        <v>4.3499999999999996</v>
      </c>
      <c r="G348" s="201">
        <v>3.75</v>
      </c>
      <c r="H348" s="201">
        <v>6</v>
      </c>
      <c r="I348" s="201">
        <v>75</v>
      </c>
      <c r="J348" s="201">
        <v>0.06</v>
      </c>
      <c r="K348" s="201">
        <v>1.05</v>
      </c>
      <c r="L348" s="201">
        <v>30</v>
      </c>
      <c r="M348" s="201">
        <v>180</v>
      </c>
      <c r="N348" s="201">
        <v>135</v>
      </c>
      <c r="O348" s="201">
        <v>21</v>
      </c>
      <c r="P348" s="201">
        <v>0.15</v>
      </c>
      <c r="Q348" s="201">
        <v>155</v>
      </c>
      <c r="R348" s="201">
        <v>155</v>
      </c>
      <c r="S348" s="201">
        <v>5.22</v>
      </c>
      <c r="T348" s="201">
        <v>4.5</v>
      </c>
      <c r="U348" s="201">
        <v>7.2</v>
      </c>
      <c r="V348" s="201">
        <v>90</v>
      </c>
      <c r="W348" s="498" t="s">
        <v>126</v>
      </c>
      <c r="X348" s="498"/>
      <c r="Y348" s="498"/>
      <c r="Z348" s="200">
        <v>158</v>
      </c>
      <c r="AA348" s="201">
        <v>150</v>
      </c>
      <c r="AB348" s="201">
        <v>79</v>
      </c>
      <c r="AC348" s="204">
        <v>130.69999999999999</v>
      </c>
      <c r="AD348" s="204">
        <v>189.6</v>
      </c>
      <c r="AE348" s="201">
        <v>22.1</v>
      </c>
      <c r="AF348" s="201">
        <v>142.19999999999999</v>
      </c>
      <c r="AG348" s="204">
        <v>0.16</v>
      </c>
      <c r="AH348" s="204">
        <v>32</v>
      </c>
      <c r="AI348" s="201">
        <v>16</v>
      </c>
      <c r="AJ348" s="201"/>
      <c r="AK348" s="204">
        <v>6.3E-2</v>
      </c>
      <c r="AL348" s="204">
        <v>0.23700000000000002</v>
      </c>
      <c r="AM348" s="204">
        <v>0.158</v>
      </c>
      <c r="AN348" s="204">
        <v>2.0499999999999998</v>
      </c>
      <c r="AO348" s="200">
        <v>189</v>
      </c>
      <c r="AP348" s="201">
        <v>180</v>
      </c>
      <c r="AQ348" s="201">
        <v>94.5</v>
      </c>
      <c r="AR348" s="204">
        <v>275.89999999999998</v>
      </c>
      <c r="AS348" s="204">
        <v>226.8</v>
      </c>
      <c r="AT348" s="201">
        <v>26.5</v>
      </c>
      <c r="AU348" s="201">
        <v>170.1</v>
      </c>
      <c r="AV348" s="204">
        <v>0.19</v>
      </c>
      <c r="AW348" s="204">
        <v>38</v>
      </c>
      <c r="AX348" s="201">
        <v>19</v>
      </c>
      <c r="AY348" s="201"/>
      <c r="AZ348" s="204">
        <v>7.5999999999999998E-2</v>
      </c>
      <c r="BA348" s="204">
        <v>0.28400000000000003</v>
      </c>
      <c r="BB348" s="204">
        <v>0.189</v>
      </c>
      <c r="BC348" s="204">
        <v>2.46</v>
      </c>
      <c r="BD348" s="457"/>
      <c r="BE348" s="201">
        <v>7.0000000000000007E-2</v>
      </c>
      <c r="BF348" s="201">
        <v>1.26</v>
      </c>
      <c r="BG348" s="201">
        <v>36</v>
      </c>
      <c r="BH348" s="201">
        <v>216</v>
      </c>
      <c r="BI348" s="201">
        <v>162</v>
      </c>
      <c r="BJ348" s="201">
        <v>25.2</v>
      </c>
      <c r="BK348" s="201">
        <v>0.18</v>
      </c>
    </row>
    <row r="349" spans="1:72" s="77" customFormat="1" ht="15.75" customHeight="1" x14ac:dyDescent="0.25">
      <c r="A349" s="517" t="s">
        <v>188</v>
      </c>
      <c r="B349" s="517"/>
      <c r="C349" s="517"/>
      <c r="D349" s="61"/>
      <c r="E349" s="62">
        <f>SUM(E329+E336+E337+E348)</f>
        <v>255</v>
      </c>
      <c r="F349" s="113">
        <f>SUM(F338:F348)</f>
        <v>17.049999999999997</v>
      </c>
      <c r="G349" s="113">
        <f t="shared" ref="G349:P349" si="28">SUM(G338:G348)</f>
        <v>13.69</v>
      </c>
      <c r="H349" s="113">
        <f t="shared" si="28"/>
        <v>18.259999999999998</v>
      </c>
      <c r="I349" s="113">
        <f t="shared" si="28"/>
        <v>279.58000000000004</v>
      </c>
      <c r="J349" s="113">
        <f t="shared" si="28"/>
        <v>0.08</v>
      </c>
      <c r="K349" s="113">
        <f t="shared" si="28"/>
        <v>18.05</v>
      </c>
      <c r="L349" s="113">
        <f t="shared" si="28"/>
        <v>85.4</v>
      </c>
      <c r="M349" s="113">
        <f t="shared" si="28"/>
        <v>225.1</v>
      </c>
      <c r="N349" s="113">
        <f t="shared" si="28"/>
        <v>145.80000000000001</v>
      </c>
      <c r="O349" s="113">
        <f t="shared" si="28"/>
        <v>21.45</v>
      </c>
      <c r="P349" s="113">
        <f t="shared" si="28"/>
        <v>0.15</v>
      </c>
      <c r="Q349" s="62"/>
      <c r="R349" s="62">
        <f>SUM(R329+R336+R337+R348)</f>
        <v>291</v>
      </c>
      <c r="S349" s="113">
        <f t="shared" ref="S349:BK349" si="29">SUM(S338:S348)</f>
        <v>20.32</v>
      </c>
      <c r="T349" s="113">
        <f t="shared" si="29"/>
        <v>16.43</v>
      </c>
      <c r="U349" s="113">
        <f t="shared" si="29"/>
        <v>21.91</v>
      </c>
      <c r="V349" s="113">
        <f t="shared" si="29"/>
        <v>325.39999999999998</v>
      </c>
      <c r="W349" s="113">
        <f t="shared" si="29"/>
        <v>0</v>
      </c>
      <c r="X349" s="113">
        <f t="shared" si="29"/>
        <v>0</v>
      </c>
      <c r="Y349" s="113">
        <f t="shared" si="29"/>
        <v>0</v>
      </c>
      <c r="Z349" s="113">
        <f t="shared" si="29"/>
        <v>158.6</v>
      </c>
      <c r="AA349" s="113">
        <f t="shared" si="29"/>
        <v>150.6</v>
      </c>
      <c r="AB349" s="113">
        <f t="shared" si="29"/>
        <v>79</v>
      </c>
      <c r="AC349" s="113">
        <f t="shared" si="29"/>
        <v>130.69999999999999</v>
      </c>
      <c r="AD349" s="113">
        <f t="shared" si="29"/>
        <v>189.6</v>
      </c>
      <c r="AE349" s="113">
        <f t="shared" si="29"/>
        <v>22.1</v>
      </c>
      <c r="AF349" s="113">
        <f t="shared" si="29"/>
        <v>142.19999999999999</v>
      </c>
      <c r="AG349" s="113">
        <f t="shared" si="29"/>
        <v>0.16</v>
      </c>
      <c r="AH349" s="113">
        <f t="shared" si="29"/>
        <v>32</v>
      </c>
      <c r="AI349" s="113">
        <f t="shared" si="29"/>
        <v>16</v>
      </c>
      <c r="AJ349" s="113">
        <f t="shared" si="29"/>
        <v>0</v>
      </c>
      <c r="AK349" s="113">
        <f t="shared" si="29"/>
        <v>6.3E-2</v>
      </c>
      <c r="AL349" s="113">
        <f t="shared" si="29"/>
        <v>0.23700000000000002</v>
      </c>
      <c r="AM349" s="113">
        <f t="shared" si="29"/>
        <v>0.158</v>
      </c>
      <c r="AN349" s="113">
        <f t="shared" si="29"/>
        <v>2.0499999999999998</v>
      </c>
      <c r="AO349" s="113">
        <f t="shared" si="29"/>
        <v>189</v>
      </c>
      <c r="AP349" s="113">
        <f t="shared" si="29"/>
        <v>180</v>
      </c>
      <c r="AQ349" s="113">
        <f t="shared" si="29"/>
        <v>94.5</v>
      </c>
      <c r="AR349" s="113">
        <f t="shared" si="29"/>
        <v>275.89999999999998</v>
      </c>
      <c r="AS349" s="113">
        <f t="shared" si="29"/>
        <v>226.8</v>
      </c>
      <c r="AT349" s="113">
        <f t="shared" si="29"/>
        <v>26.5</v>
      </c>
      <c r="AU349" s="113">
        <f t="shared" si="29"/>
        <v>170.1</v>
      </c>
      <c r="AV349" s="113">
        <f t="shared" si="29"/>
        <v>0.19</v>
      </c>
      <c r="AW349" s="113">
        <f t="shared" si="29"/>
        <v>38</v>
      </c>
      <c r="AX349" s="113">
        <f t="shared" si="29"/>
        <v>19</v>
      </c>
      <c r="AY349" s="113">
        <f t="shared" si="29"/>
        <v>0</v>
      </c>
      <c r="AZ349" s="113">
        <f t="shared" si="29"/>
        <v>7.5999999999999998E-2</v>
      </c>
      <c r="BA349" s="113">
        <f t="shared" si="29"/>
        <v>0.28400000000000003</v>
      </c>
      <c r="BB349" s="113">
        <f t="shared" si="29"/>
        <v>0.189</v>
      </c>
      <c r="BC349" s="113">
        <f t="shared" si="29"/>
        <v>2.46</v>
      </c>
      <c r="BD349" s="113">
        <f t="shared" si="29"/>
        <v>0</v>
      </c>
      <c r="BE349" s="113">
        <f t="shared" si="29"/>
        <v>7.0000000000000007E-2</v>
      </c>
      <c r="BF349" s="113">
        <f t="shared" si="29"/>
        <v>1.26</v>
      </c>
      <c r="BG349" s="113">
        <f t="shared" si="29"/>
        <v>36</v>
      </c>
      <c r="BH349" s="113">
        <f t="shared" si="29"/>
        <v>216</v>
      </c>
      <c r="BI349" s="113">
        <f t="shared" si="29"/>
        <v>162</v>
      </c>
      <c r="BJ349" s="113">
        <f t="shared" si="29"/>
        <v>25.2</v>
      </c>
      <c r="BK349" s="113">
        <f t="shared" si="29"/>
        <v>0.18</v>
      </c>
    </row>
    <row r="350" spans="1:72" s="81" customFormat="1" ht="15.75" customHeight="1" x14ac:dyDescent="0.25">
      <c r="A350" s="541" t="s">
        <v>189</v>
      </c>
      <c r="B350" s="541"/>
      <c r="C350" s="541"/>
      <c r="D350" s="79"/>
      <c r="E350" s="78">
        <f t="shared" ref="E350:P350" si="30">SUM(E285+E326+E349)</f>
        <v>1268</v>
      </c>
      <c r="F350" s="78">
        <f t="shared" si="30"/>
        <v>51.879999999999995</v>
      </c>
      <c r="G350" s="78">
        <f t="shared" si="30"/>
        <v>42.44</v>
      </c>
      <c r="H350" s="78">
        <f t="shared" si="30"/>
        <v>176.9</v>
      </c>
      <c r="I350" s="183">
        <f t="shared" si="30"/>
        <v>1365.1100000000001</v>
      </c>
      <c r="J350" s="183">
        <f t="shared" si="30"/>
        <v>0.44800000000000001</v>
      </c>
      <c r="K350" s="183">
        <f t="shared" si="30"/>
        <v>25.15</v>
      </c>
      <c r="L350" s="183">
        <f t="shared" si="30"/>
        <v>217.3</v>
      </c>
      <c r="M350" s="183">
        <f t="shared" si="30"/>
        <v>413.24</v>
      </c>
      <c r="N350" s="183">
        <f t="shared" si="30"/>
        <v>765</v>
      </c>
      <c r="O350" s="183">
        <f t="shared" si="30"/>
        <v>223.83999999999997</v>
      </c>
      <c r="P350" s="183">
        <f t="shared" si="30"/>
        <v>38.589999999999989</v>
      </c>
      <c r="Q350" s="188"/>
      <c r="R350" s="78">
        <f>SUM(R285+R326+R349)</f>
        <v>1601</v>
      </c>
      <c r="S350" s="78">
        <f>SUM(S285+S326+S349)</f>
        <v>64.14</v>
      </c>
      <c r="T350" s="78">
        <f>SUM(T285+T326+T349)</f>
        <v>52.910000000000004</v>
      </c>
      <c r="U350" s="78">
        <f>SUM(U285+U326+U349)</f>
        <v>200.96</v>
      </c>
      <c r="V350" s="78">
        <f>SUM(V285+V326+V349)</f>
        <v>1580.9899999999998</v>
      </c>
      <c r="W350" s="633" t="s">
        <v>189</v>
      </c>
      <c r="X350" s="633"/>
      <c r="Y350" s="633"/>
      <c r="Z350" s="80"/>
      <c r="AA350" s="80"/>
      <c r="AB350" s="108"/>
      <c r="AC350" s="127"/>
      <c r="AD350" s="127"/>
      <c r="AE350" s="108"/>
      <c r="AF350" s="108"/>
      <c r="AG350" s="127"/>
      <c r="AH350" s="127"/>
      <c r="AI350" s="108"/>
      <c r="AJ350" s="108"/>
      <c r="AK350" s="127"/>
      <c r="AL350" s="127"/>
      <c r="AM350" s="127"/>
      <c r="AN350" s="127"/>
      <c r="AO350" s="80"/>
      <c r="AP350" s="80"/>
      <c r="AQ350" s="108"/>
      <c r="AR350" s="127"/>
      <c r="AS350" s="127"/>
      <c r="AT350" s="108"/>
      <c r="AU350" s="108"/>
      <c r="AV350" s="127"/>
      <c r="AW350" s="127"/>
      <c r="AX350" s="108"/>
      <c r="AY350" s="108"/>
      <c r="AZ350" s="127"/>
      <c r="BA350" s="127"/>
      <c r="BB350" s="127"/>
      <c r="BC350" s="127"/>
      <c r="BE350" s="183">
        <f t="shared" ref="BE350:BK350" si="31">SUM(BE285+BE326+BE349)</f>
        <v>0.65199999999999991</v>
      </c>
      <c r="BF350" s="183">
        <f t="shared" si="31"/>
        <v>10.5</v>
      </c>
      <c r="BG350" s="183">
        <f t="shared" si="31"/>
        <v>180.8</v>
      </c>
      <c r="BH350" s="183">
        <f t="shared" si="31"/>
        <v>451.38</v>
      </c>
      <c r="BI350" s="183">
        <f t="shared" si="31"/>
        <v>846.39</v>
      </c>
      <c r="BJ350" s="183">
        <f t="shared" si="31"/>
        <v>250.69999999999996</v>
      </c>
      <c r="BK350" s="183">
        <f t="shared" si="31"/>
        <v>40.76</v>
      </c>
    </row>
    <row r="351" spans="1:72" ht="15.75" customHeight="1" x14ac:dyDescent="0.25">
      <c r="A351" s="542" t="s">
        <v>37</v>
      </c>
      <c r="B351" s="542"/>
      <c r="C351" s="542"/>
      <c r="D351" s="54"/>
      <c r="E351" s="47"/>
      <c r="F351" s="44"/>
      <c r="G351" s="38"/>
      <c r="H351" s="38"/>
      <c r="I351" s="45"/>
      <c r="J351" s="200"/>
      <c r="K351" s="200"/>
      <c r="L351" s="200"/>
      <c r="M351" s="200"/>
      <c r="N351" s="200"/>
      <c r="O351" s="200"/>
      <c r="P351" s="200"/>
      <c r="Q351" s="44"/>
      <c r="R351" s="47"/>
      <c r="S351" s="50"/>
      <c r="T351" s="51"/>
      <c r="U351" s="51"/>
      <c r="V351" s="49"/>
      <c r="W351" s="632" t="s">
        <v>37</v>
      </c>
      <c r="X351" s="632"/>
      <c r="Y351" s="632"/>
      <c r="Z351" s="38"/>
      <c r="AA351" s="38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38"/>
      <c r="AP351" s="38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E351" s="200"/>
      <c r="BF351" s="200"/>
      <c r="BG351" s="200"/>
      <c r="BH351" s="200"/>
      <c r="BI351" s="200"/>
      <c r="BJ351" s="200"/>
      <c r="BK351" s="200"/>
    </row>
    <row r="352" spans="1:72" ht="15.75" customHeight="1" x14ac:dyDescent="0.25">
      <c r="A352" s="533" t="s">
        <v>151</v>
      </c>
      <c r="B352" s="533"/>
      <c r="C352" s="533"/>
      <c r="D352" s="54"/>
      <c r="E352" s="47"/>
      <c r="F352" s="44"/>
      <c r="G352" s="38"/>
      <c r="H352" s="38"/>
      <c r="I352" s="45"/>
      <c r="J352" s="200"/>
      <c r="K352" s="200"/>
      <c r="L352" s="200"/>
      <c r="M352" s="200"/>
      <c r="N352" s="200"/>
      <c r="O352" s="200"/>
      <c r="P352" s="200"/>
      <c r="Q352" s="44"/>
      <c r="R352" s="47"/>
      <c r="S352" s="44"/>
      <c r="T352" s="38"/>
      <c r="U352" s="38"/>
      <c r="V352" s="47"/>
      <c r="W352" s="511" t="s">
        <v>151</v>
      </c>
      <c r="X352" s="511"/>
      <c r="Y352" s="511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E352" s="200"/>
      <c r="BF352" s="200"/>
      <c r="BG352" s="200"/>
      <c r="BH352" s="200"/>
      <c r="BI352" s="200"/>
      <c r="BJ352" s="200"/>
      <c r="BK352" s="200"/>
    </row>
    <row r="353" spans="1:63" ht="15.75" customHeight="1" x14ac:dyDescent="0.25">
      <c r="A353" s="504" t="s">
        <v>275</v>
      </c>
      <c r="B353" s="504"/>
      <c r="C353" s="504"/>
      <c r="D353" s="54"/>
      <c r="E353" s="97"/>
      <c r="F353" s="44"/>
      <c r="G353" s="38"/>
      <c r="H353" s="38"/>
      <c r="I353" s="45"/>
      <c r="J353" s="200"/>
      <c r="K353" s="200"/>
      <c r="L353" s="200"/>
      <c r="M353" s="200"/>
      <c r="N353" s="200"/>
      <c r="O353" s="200"/>
      <c r="P353" s="200"/>
      <c r="Q353" s="44"/>
      <c r="R353" s="97"/>
      <c r="S353" s="44"/>
      <c r="T353" s="38"/>
      <c r="U353" s="51"/>
      <c r="V353" s="49"/>
      <c r="W353" s="511" t="s">
        <v>62</v>
      </c>
      <c r="X353" s="511"/>
      <c r="Y353" s="511"/>
      <c r="Z353" s="38"/>
      <c r="AA353" s="71"/>
      <c r="AB353" s="38"/>
      <c r="AC353" s="51"/>
      <c r="AD353" s="51"/>
      <c r="AE353" s="38"/>
      <c r="AF353" s="38"/>
      <c r="AG353" s="51"/>
      <c r="AH353" s="51"/>
      <c r="AI353" s="38"/>
      <c r="AJ353" s="38"/>
      <c r="AK353" s="51"/>
      <c r="AL353" s="51"/>
      <c r="AM353" s="51"/>
      <c r="AN353" s="51"/>
      <c r="AO353" s="38"/>
      <c r="AP353" s="71"/>
      <c r="AQ353" s="38"/>
      <c r="AR353" s="51"/>
      <c r="AS353" s="51"/>
      <c r="AT353" s="38"/>
      <c r="AU353" s="38"/>
      <c r="AV353" s="51"/>
      <c r="AW353" s="51"/>
      <c r="AX353" s="38"/>
      <c r="AY353" s="38"/>
      <c r="AZ353" s="51"/>
      <c r="BA353" s="51"/>
      <c r="BB353" s="51"/>
      <c r="BC353" s="51"/>
      <c r="BE353" s="200"/>
      <c r="BF353" s="200"/>
      <c r="BG353" s="200"/>
      <c r="BH353" s="200"/>
      <c r="BI353" s="200"/>
      <c r="BJ353" s="200"/>
      <c r="BK353" s="200"/>
    </row>
    <row r="354" spans="1:63" ht="15.75" customHeight="1" x14ac:dyDescent="0.25">
      <c r="A354" s="504" t="s">
        <v>276</v>
      </c>
      <c r="B354" s="504"/>
      <c r="C354" s="504"/>
      <c r="D354" s="54"/>
      <c r="E354" s="49">
        <v>150</v>
      </c>
      <c r="F354" s="44"/>
      <c r="G354" s="38"/>
      <c r="H354" s="38"/>
      <c r="I354" s="45"/>
      <c r="J354" s="200"/>
      <c r="K354" s="200"/>
      <c r="L354" s="200"/>
      <c r="M354" s="200"/>
      <c r="N354" s="200"/>
      <c r="O354" s="200"/>
      <c r="P354" s="200"/>
      <c r="Q354" s="44"/>
      <c r="R354" s="49">
        <v>200</v>
      </c>
      <c r="S354" s="44"/>
      <c r="T354" s="38"/>
      <c r="U354" s="51"/>
      <c r="V354" s="49"/>
      <c r="W354" s="511" t="s">
        <v>165</v>
      </c>
      <c r="X354" s="511"/>
      <c r="Y354" s="511"/>
      <c r="Z354" s="38"/>
      <c r="AA354" s="51">
        <v>150</v>
      </c>
      <c r="AB354" s="38"/>
      <c r="AC354" s="51"/>
      <c r="AD354" s="51"/>
      <c r="AE354" s="38"/>
      <c r="AF354" s="38"/>
      <c r="AG354" s="51"/>
      <c r="AH354" s="51"/>
      <c r="AI354" s="38"/>
      <c r="AJ354" s="38"/>
      <c r="AK354" s="51"/>
      <c r="AL354" s="51"/>
      <c r="AM354" s="51"/>
      <c r="AN354" s="51"/>
      <c r="AO354" s="38"/>
      <c r="AP354" s="51">
        <v>200</v>
      </c>
      <c r="AQ354" s="38"/>
      <c r="AR354" s="51"/>
      <c r="AS354" s="51"/>
      <c r="AT354" s="38"/>
      <c r="AU354" s="38"/>
      <c r="AV354" s="51"/>
      <c r="AW354" s="51"/>
      <c r="AX354" s="38"/>
      <c r="AY354" s="38"/>
      <c r="AZ354" s="51"/>
      <c r="BA354" s="51"/>
      <c r="BB354" s="51"/>
      <c r="BC354" s="51"/>
      <c r="BE354" s="200"/>
      <c r="BF354" s="200"/>
      <c r="BG354" s="200"/>
      <c r="BH354" s="200"/>
      <c r="BI354" s="200"/>
      <c r="BJ354" s="200"/>
      <c r="BK354" s="200"/>
    </row>
    <row r="355" spans="1:63" ht="15.75" customHeight="1" x14ac:dyDescent="0.25">
      <c r="A355" s="512" t="s">
        <v>25</v>
      </c>
      <c r="B355" s="512"/>
      <c r="C355" s="512"/>
      <c r="D355" s="54">
        <v>105</v>
      </c>
      <c r="E355" s="47">
        <v>105</v>
      </c>
      <c r="F355" s="44"/>
      <c r="G355" s="38"/>
      <c r="H355" s="38"/>
      <c r="I355" s="45"/>
      <c r="J355" s="200"/>
      <c r="K355" s="200"/>
      <c r="L355" s="200"/>
      <c r="M355" s="200"/>
      <c r="N355" s="200"/>
      <c r="O355" s="200"/>
      <c r="P355" s="200"/>
      <c r="Q355" s="44">
        <v>140</v>
      </c>
      <c r="R355" s="47">
        <v>140</v>
      </c>
      <c r="S355" s="44"/>
      <c r="T355" s="38"/>
      <c r="U355" s="51"/>
      <c r="V355" s="49"/>
      <c r="W355" s="513" t="s">
        <v>25</v>
      </c>
      <c r="X355" s="513"/>
      <c r="Y355" s="513"/>
      <c r="Z355" s="38">
        <v>105</v>
      </c>
      <c r="AA355" s="38">
        <v>105</v>
      </c>
      <c r="AB355" s="38"/>
      <c r="AC355" s="51"/>
      <c r="AD355" s="51"/>
      <c r="AE355" s="38"/>
      <c r="AF355" s="38"/>
      <c r="AG355" s="51"/>
      <c r="AH355" s="51"/>
      <c r="AI355" s="38"/>
      <c r="AJ355" s="38"/>
      <c r="AK355" s="51"/>
      <c r="AL355" s="51"/>
      <c r="AM355" s="51"/>
      <c r="AN355" s="51"/>
      <c r="AO355" s="38">
        <v>140</v>
      </c>
      <c r="AP355" s="38">
        <v>140</v>
      </c>
      <c r="AQ355" s="38"/>
      <c r="AR355" s="51"/>
      <c r="AS355" s="51"/>
      <c r="AT355" s="38"/>
      <c r="AU355" s="38"/>
      <c r="AV355" s="51"/>
      <c r="AW355" s="51"/>
      <c r="AX355" s="38"/>
      <c r="AY355" s="38"/>
      <c r="AZ355" s="51"/>
      <c r="BA355" s="51"/>
      <c r="BB355" s="51"/>
      <c r="BC355" s="51"/>
      <c r="BE355" s="200"/>
      <c r="BF355" s="200"/>
      <c r="BG355" s="200"/>
      <c r="BH355" s="200"/>
      <c r="BI355" s="200"/>
      <c r="BJ355" s="200"/>
      <c r="BK355" s="200"/>
    </row>
    <row r="356" spans="1:63" ht="15.75" customHeight="1" x14ac:dyDescent="0.25">
      <c r="A356" s="512" t="s">
        <v>134</v>
      </c>
      <c r="B356" s="512"/>
      <c r="C356" s="512"/>
      <c r="D356" s="54">
        <v>12</v>
      </c>
      <c r="E356" s="47">
        <v>12</v>
      </c>
      <c r="F356" s="44"/>
      <c r="G356" s="38"/>
      <c r="H356" s="38"/>
      <c r="I356" s="45"/>
      <c r="J356" s="200"/>
      <c r="K356" s="200"/>
      <c r="L356" s="200"/>
      <c r="M356" s="200"/>
      <c r="N356" s="200"/>
      <c r="O356" s="200"/>
      <c r="P356" s="200"/>
      <c r="Q356" s="44">
        <v>16</v>
      </c>
      <c r="R356" s="47">
        <v>16</v>
      </c>
      <c r="S356" s="44"/>
      <c r="T356" s="38"/>
      <c r="U356" s="51"/>
      <c r="V356" s="49"/>
      <c r="W356" s="513" t="s">
        <v>50</v>
      </c>
      <c r="X356" s="513"/>
      <c r="Y356" s="513"/>
      <c r="Z356" s="38">
        <v>12</v>
      </c>
      <c r="AA356" s="38">
        <v>12</v>
      </c>
      <c r="AB356" s="38"/>
      <c r="AC356" s="51"/>
      <c r="AD356" s="51"/>
      <c r="AE356" s="38"/>
      <c r="AF356" s="38"/>
      <c r="AG356" s="51"/>
      <c r="AH356" s="51"/>
      <c r="AI356" s="38"/>
      <c r="AJ356" s="38"/>
      <c r="AK356" s="51"/>
      <c r="AL356" s="51"/>
      <c r="AM356" s="51"/>
      <c r="AN356" s="51"/>
      <c r="AO356" s="38">
        <v>16</v>
      </c>
      <c r="AP356" s="38">
        <v>16</v>
      </c>
      <c r="AQ356" s="38"/>
      <c r="AR356" s="51"/>
      <c r="AS356" s="51"/>
      <c r="AT356" s="38"/>
      <c r="AU356" s="38"/>
      <c r="AV356" s="51"/>
      <c r="AW356" s="51"/>
      <c r="AX356" s="38"/>
      <c r="AY356" s="38"/>
      <c r="AZ356" s="51"/>
      <c r="BA356" s="51"/>
      <c r="BB356" s="51"/>
      <c r="BC356" s="51"/>
      <c r="BE356" s="200"/>
      <c r="BF356" s="200"/>
      <c r="BG356" s="200"/>
      <c r="BH356" s="200"/>
      <c r="BI356" s="200"/>
      <c r="BJ356" s="200"/>
      <c r="BK356" s="200"/>
    </row>
    <row r="357" spans="1:63" ht="15.75" customHeight="1" x14ac:dyDescent="0.25">
      <c r="A357" s="512" t="s">
        <v>12</v>
      </c>
      <c r="B357" s="512"/>
      <c r="C357" s="512"/>
      <c r="D357" s="54">
        <v>1.5</v>
      </c>
      <c r="E357" s="47">
        <v>1.5</v>
      </c>
      <c r="F357" s="44"/>
      <c r="G357" s="38"/>
      <c r="H357" s="38"/>
      <c r="I357" s="45"/>
      <c r="J357" s="200"/>
      <c r="K357" s="200"/>
      <c r="L357" s="200"/>
      <c r="M357" s="200"/>
      <c r="N357" s="200"/>
      <c r="O357" s="200"/>
      <c r="P357" s="200"/>
      <c r="Q357" s="44">
        <v>2</v>
      </c>
      <c r="R357" s="47">
        <v>2</v>
      </c>
      <c r="S357" s="44"/>
      <c r="T357" s="38"/>
      <c r="U357" s="51"/>
      <c r="V357" s="49"/>
      <c r="W357" s="513" t="s">
        <v>12</v>
      </c>
      <c r="X357" s="513"/>
      <c r="Y357" s="513"/>
      <c r="Z357" s="38">
        <v>1.5</v>
      </c>
      <c r="AA357" s="38">
        <v>1.5</v>
      </c>
      <c r="AB357" s="38"/>
      <c r="AC357" s="51"/>
      <c r="AD357" s="51"/>
      <c r="AE357" s="38"/>
      <c r="AF357" s="38"/>
      <c r="AG357" s="51"/>
      <c r="AH357" s="51"/>
      <c r="AI357" s="38"/>
      <c r="AJ357" s="38"/>
      <c r="AK357" s="51"/>
      <c r="AL357" s="51"/>
      <c r="AM357" s="51"/>
      <c r="AN357" s="51"/>
      <c r="AO357" s="38">
        <v>2</v>
      </c>
      <c r="AP357" s="38">
        <v>2</v>
      </c>
      <c r="AQ357" s="38"/>
      <c r="AR357" s="51"/>
      <c r="AS357" s="51"/>
      <c r="AT357" s="38"/>
      <c r="AU357" s="38"/>
      <c r="AV357" s="51"/>
      <c r="AW357" s="51"/>
      <c r="AX357" s="38"/>
      <c r="AY357" s="38"/>
      <c r="AZ357" s="51"/>
      <c r="BA357" s="51"/>
      <c r="BB357" s="51"/>
      <c r="BC357" s="51"/>
      <c r="BE357" s="200"/>
      <c r="BF357" s="200"/>
      <c r="BG357" s="200"/>
      <c r="BH357" s="200"/>
      <c r="BI357" s="200"/>
      <c r="BJ357" s="200"/>
      <c r="BK357" s="200"/>
    </row>
    <row r="358" spans="1:63" ht="15.75" customHeight="1" x14ac:dyDescent="0.25">
      <c r="A358" s="512" t="s">
        <v>6</v>
      </c>
      <c r="B358" s="512"/>
      <c r="C358" s="512"/>
      <c r="D358" s="54">
        <v>1.2</v>
      </c>
      <c r="E358" s="47">
        <v>1.2</v>
      </c>
      <c r="F358" s="44"/>
      <c r="G358" s="38"/>
      <c r="H358" s="38"/>
      <c r="I358" s="45"/>
      <c r="J358" s="200"/>
      <c r="K358" s="200"/>
      <c r="L358" s="200"/>
      <c r="M358" s="200"/>
      <c r="N358" s="200"/>
      <c r="O358" s="200"/>
      <c r="P358" s="200"/>
      <c r="Q358" s="44">
        <v>1.6</v>
      </c>
      <c r="R358" s="47">
        <v>1.6</v>
      </c>
      <c r="S358" s="44"/>
      <c r="T358" s="38"/>
      <c r="U358" s="38"/>
      <c r="V358" s="47"/>
      <c r="W358" s="513" t="s">
        <v>6</v>
      </c>
      <c r="X358" s="513"/>
      <c r="Y358" s="513"/>
      <c r="Z358" s="38">
        <v>1.2</v>
      </c>
      <c r="AA358" s="38">
        <v>1.2</v>
      </c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>
        <v>1.6</v>
      </c>
      <c r="AP358" s="38">
        <v>1.6</v>
      </c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E358" s="200"/>
      <c r="BF358" s="200"/>
      <c r="BG358" s="200"/>
      <c r="BH358" s="200"/>
      <c r="BI358" s="200"/>
      <c r="BJ358" s="200"/>
      <c r="BK358" s="200"/>
    </row>
    <row r="359" spans="1:63" ht="15.75" customHeight="1" x14ac:dyDescent="0.25">
      <c r="A359" s="604" t="s">
        <v>61</v>
      </c>
      <c r="B359" s="604"/>
      <c r="C359" s="604"/>
      <c r="D359" s="86">
        <v>45</v>
      </c>
      <c r="E359" s="87">
        <v>45</v>
      </c>
      <c r="F359" s="88"/>
      <c r="G359" s="89"/>
      <c r="H359" s="89"/>
      <c r="I359" s="109"/>
      <c r="J359" s="206"/>
      <c r="K359" s="206"/>
      <c r="L359" s="206"/>
      <c r="M359" s="206"/>
      <c r="N359" s="206"/>
      <c r="O359" s="206"/>
      <c r="P359" s="206"/>
      <c r="Q359" s="88">
        <v>60</v>
      </c>
      <c r="R359" s="87">
        <v>60</v>
      </c>
      <c r="S359" s="88"/>
      <c r="T359" s="89"/>
      <c r="U359" s="38"/>
      <c r="V359" s="47"/>
      <c r="W359" s="529" t="s">
        <v>61</v>
      </c>
      <c r="X359" s="529"/>
      <c r="Y359" s="529"/>
      <c r="Z359" s="89">
        <v>45</v>
      </c>
      <c r="AA359" s="89">
        <v>45</v>
      </c>
      <c r="AB359" s="89"/>
      <c r="AC359" s="38"/>
      <c r="AD359" s="38"/>
      <c r="AE359" s="89"/>
      <c r="AF359" s="89"/>
      <c r="AG359" s="38"/>
      <c r="AH359" s="38"/>
      <c r="AI359" s="89"/>
      <c r="AJ359" s="89"/>
      <c r="AK359" s="38"/>
      <c r="AL359" s="38"/>
      <c r="AM359" s="38"/>
      <c r="AN359" s="38"/>
      <c r="AO359" s="89">
        <v>75</v>
      </c>
      <c r="AP359" s="89">
        <v>75</v>
      </c>
      <c r="AQ359" s="89"/>
      <c r="AR359" s="38"/>
      <c r="AS359" s="38"/>
      <c r="AT359" s="89"/>
      <c r="AU359" s="89"/>
      <c r="AV359" s="38"/>
      <c r="AW359" s="38"/>
      <c r="AX359" s="89"/>
      <c r="AY359" s="89"/>
      <c r="AZ359" s="38"/>
      <c r="BA359" s="38"/>
      <c r="BB359" s="38"/>
      <c r="BC359" s="38"/>
      <c r="BE359" s="206"/>
      <c r="BF359" s="206"/>
      <c r="BG359" s="206"/>
      <c r="BH359" s="206"/>
      <c r="BI359" s="206"/>
      <c r="BJ359" s="206"/>
      <c r="BK359" s="206"/>
    </row>
    <row r="360" spans="1:63" ht="15.75" customHeight="1" x14ac:dyDescent="0.3">
      <c r="A360" s="512"/>
      <c r="B360" s="512"/>
      <c r="C360" s="512"/>
      <c r="D360" s="54"/>
      <c r="E360" s="47"/>
      <c r="F360" s="50">
        <v>4.47</v>
      </c>
      <c r="G360" s="51">
        <v>4.0999999999999996</v>
      </c>
      <c r="H360" s="51">
        <v>12.81</v>
      </c>
      <c r="I360" s="213">
        <v>106.2</v>
      </c>
      <c r="J360" s="280">
        <v>7.0000000000000007E-2</v>
      </c>
      <c r="K360" s="281">
        <v>0.69</v>
      </c>
      <c r="L360" s="281">
        <v>22.95</v>
      </c>
      <c r="M360" s="281">
        <v>121.26</v>
      </c>
      <c r="N360" s="281">
        <v>116</v>
      </c>
      <c r="O360" s="281">
        <v>21.68</v>
      </c>
      <c r="P360" s="56">
        <v>0.42</v>
      </c>
      <c r="Q360" s="54"/>
      <c r="R360" s="47"/>
      <c r="S360" s="50">
        <v>5</v>
      </c>
      <c r="T360" s="51">
        <v>5.21</v>
      </c>
      <c r="U360" s="51">
        <v>18.829999999999998</v>
      </c>
      <c r="V360" s="49">
        <v>145.19999999999999</v>
      </c>
      <c r="W360" s="513"/>
      <c r="X360" s="513"/>
      <c r="Y360" s="513"/>
      <c r="Z360" s="38"/>
      <c r="AA360" s="38"/>
      <c r="AB360" s="51">
        <v>87.9</v>
      </c>
      <c r="AC360" s="38">
        <v>199.35</v>
      </c>
      <c r="AD360" s="38">
        <v>120.6</v>
      </c>
      <c r="AE360" s="51">
        <v>34.799999999999997</v>
      </c>
      <c r="AF360" s="51">
        <v>124.2</v>
      </c>
      <c r="AG360" s="38">
        <v>0.84399999999999997</v>
      </c>
      <c r="AH360" s="38">
        <v>22.95</v>
      </c>
      <c r="AI360" s="51">
        <v>15</v>
      </c>
      <c r="AJ360" s="51">
        <v>0.111</v>
      </c>
      <c r="AK360" s="38">
        <v>8.4000000000000005E-2</v>
      </c>
      <c r="AL360" s="38">
        <v>0.16500000000000001</v>
      </c>
      <c r="AM360" s="38">
        <v>9.9000000000000005E-2</v>
      </c>
      <c r="AN360" s="38">
        <v>0.68</v>
      </c>
      <c r="AO360" s="38"/>
      <c r="AP360" s="38"/>
      <c r="AQ360" s="51">
        <v>117.2</v>
      </c>
      <c r="AR360" s="38">
        <v>265.8</v>
      </c>
      <c r="AS360" s="38">
        <v>160.80000000000001</v>
      </c>
      <c r="AT360" s="51">
        <v>46.46</v>
      </c>
      <c r="AU360" s="51">
        <v>165.6</v>
      </c>
      <c r="AV360" s="38">
        <v>1.1259999999999999</v>
      </c>
      <c r="AW360" s="38">
        <v>30.6</v>
      </c>
      <c r="AX360" s="38">
        <v>20</v>
      </c>
      <c r="AY360" s="51">
        <v>0.14799999999999999</v>
      </c>
      <c r="AZ360" s="51">
        <v>0.112</v>
      </c>
      <c r="BA360" s="38">
        <v>0.22</v>
      </c>
      <c r="BB360" s="38">
        <v>0.73199999999999998</v>
      </c>
      <c r="BC360" s="38">
        <v>0.91</v>
      </c>
      <c r="BE360" s="280">
        <v>0.1</v>
      </c>
      <c r="BF360" s="281">
        <v>0.91</v>
      </c>
      <c r="BG360" s="281">
        <v>23.86</v>
      </c>
      <c r="BH360" s="281">
        <v>136.19999999999999</v>
      </c>
      <c r="BI360" s="281">
        <v>128</v>
      </c>
      <c r="BJ360" s="281">
        <v>23.5</v>
      </c>
      <c r="BK360" s="56">
        <v>0.51</v>
      </c>
    </row>
    <row r="361" spans="1:63" s="1" customFormat="1" x14ac:dyDescent="0.25">
      <c r="A361" s="521" t="s">
        <v>136</v>
      </c>
      <c r="B361" s="522"/>
      <c r="C361" s="523"/>
      <c r="D361" s="17"/>
      <c r="E361" s="6">
        <v>40</v>
      </c>
      <c r="F361" s="9"/>
      <c r="G361" s="10"/>
      <c r="H361" s="10"/>
      <c r="I361" s="18"/>
      <c r="J361" s="10"/>
      <c r="K361" s="10"/>
      <c r="L361" s="10"/>
      <c r="M361" s="10"/>
      <c r="N361" s="10"/>
      <c r="O361" s="10"/>
      <c r="P361" s="10"/>
      <c r="Q361" s="3"/>
      <c r="R361" s="6">
        <v>40</v>
      </c>
      <c r="S361" s="9"/>
      <c r="T361" s="10"/>
      <c r="U361" s="10"/>
      <c r="V361" s="6"/>
      <c r="W361" s="521" t="s">
        <v>136</v>
      </c>
      <c r="X361" s="522"/>
      <c r="Y361" s="523"/>
      <c r="Z361" s="7"/>
      <c r="AA361" s="10">
        <v>45</v>
      </c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7"/>
      <c r="AP361" s="10">
        <v>45</v>
      </c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E361" s="10"/>
      <c r="BF361" s="10"/>
      <c r="BG361" s="10"/>
      <c r="BH361" s="10"/>
      <c r="BI361" s="10"/>
      <c r="BJ361" s="10"/>
      <c r="BK361" s="10"/>
    </row>
    <row r="362" spans="1:63" s="1" customFormat="1" x14ac:dyDescent="0.25">
      <c r="A362" s="543" t="s">
        <v>28</v>
      </c>
      <c r="B362" s="515"/>
      <c r="C362" s="516"/>
      <c r="D362" s="17">
        <v>5</v>
      </c>
      <c r="E362" s="6">
        <v>5</v>
      </c>
      <c r="F362" s="9"/>
      <c r="G362" s="10"/>
      <c r="H362" s="10"/>
      <c r="I362" s="18"/>
      <c r="J362" s="10"/>
      <c r="K362" s="10"/>
      <c r="L362" s="10"/>
      <c r="M362" s="10"/>
      <c r="N362" s="10"/>
      <c r="O362" s="10"/>
      <c r="P362" s="10"/>
      <c r="Q362" s="3">
        <v>5</v>
      </c>
      <c r="R362" s="6">
        <v>5</v>
      </c>
      <c r="S362" s="9"/>
      <c r="T362" s="10"/>
      <c r="U362" s="10"/>
      <c r="V362" s="6"/>
      <c r="W362" s="543" t="s">
        <v>28</v>
      </c>
      <c r="X362" s="515"/>
      <c r="Y362" s="516"/>
      <c r="Z362" s="7">
        <v>5</v>
      </c>
      <c r="AA362" s="10">
        <v>5</v>
      </c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7">
        <v>5</v>
      </c>
      <c r="AP362" s="10">
        <v>5</v>
      </c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E362" s="10"/>
      <c r="BF362" s="10"/>
      <c r="BG362" s="10"/>
      <c r="BH362" s="10"/>
      <c r="BI362" s="10"/>
      <c r="BJ362" s="10"/>
      <c r="BK362" s="10"/>
    </row>
    <row r="363" spans="1:63" s="1" customFormat="1" ht="18.75" customHeight="1" x14ac:dyDescent="0.25">
      <c r="A363" s="543" t="s">
        <v>137</v>
      </c>
      <c r="B363" s="515"/>
      <c r="C363" s="516"/>
      <c r="D363" s="17">
        <v>10</v>
      </c>
      <c r="E363" s="6">
        <v>10</v>
      </c>
      <c r="F363" s="9"/>
      <c r="G363" s="10"/>
      <c r="H363" s="10"/>
      <c r="I363" s="18"/>
      <c r="J363" s="10"/>
      <c r="K363" s="10"/>
      <c r="L363" s="10"/>
      <c r="M363" s="10"/>
      <c r="N363" s="10"/>
      <c r="O363" s="10"/>
      <c r="P363" s="10"/>
      <c r="Q363" s="3">
        <v>10</v>
      </c>
      <c r="R363" s="6">
        <v>10</v>
      </c>
      <c r="S363" s="9"/>
      <c r="T363" s="10"/>
      <c r="U363" s="10"/>
      <c r="V363" s="6"/>
      <c r="W363" s="543" t="s">
        <v>137</v>
      </c>
      <c r="X363" s="515"/>
      <c r="Y363" s="516"/>
      <c r="Z363" s="7">
        <v>10.6</v>
      </c>
      <c r="AA363" s="10">
        <v>10</v>
      </c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7">
        <v>10.6</v>
      </c>
      <c r="AP363" s="10">
        <v>10</v>
      </c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E363" s="10"/>
      <c r="BF363" s="10"/>
      <c r="BG363" s="10"/>
      <c r="BH363" s="10"/>
      <c r="BI363" s="10"/>
      <c r="BJ363" s="10"/>
      <c r="BK363" s="10"/>
    </row>
    <row r="364" spans="1:63" s="1" customFormat="1" ht="18.75" customHeight="1" x14ac:dyDescent="0.25">
      <c r="A364" s="543" t="s">
        <v>10</v>
      </c>
      <c r="B364" s="515"/>
      <c r="C364" s="516"/>
      <c r="D364" s="17">
        <v>25</v>
      </c>
      <c r="E364" s="6">
        <v>25</v>
      </c>
      <c r="F364" s="9"/>
      <c r="G364" s="10"/>
      <c r="H364" s="10"/>
      <c r="I364" s="18"/>
      <c r="J364" s="10"/>
      <c r="K364" s="10"/>
      <c r="L364" s="10"/>
      <c r="M364" s="10"/>
      <c r="N364" s="10"/>
      <c r="O364" s="10"/>
      <c r="P364" s="10"/>
      <c r="Q364" s="3">
        <v>25</v>
      </c>
      <c r="R364" s="6">
        <v>25</v>
      </c>
      <c r="S364" s="9"/>
      <c r="T364" s="10"/>
      <c r="U364" s="10"/>
      <c r="V364" s="6"/>
      <c r="W364" s="543" t="s">
        <v>10</v>
      </c>
      <c r="X364" s="515"/>
      <c r="Y364" s="516"/>
      <c r="Z364" s="7">
        <v>30</v>
      </c>
      <c r="AA364" s="10">
        <v>30</v>
      </c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7">
        <v>30</v>
      </c>
      <c r="AP364" s="10">
        <v>30</v>
      </c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E364" s="10"/>
      <c r="BF364" s="10"/>
      <c r="BG364" s="10"/>
      <c r="BH364" s="10"/>
      <c r="BI364" s="10"/>
      <c r="BJ364" s="10"/>
      <c r="BK364" s="10"/>
    </row>
    <row r="365" spans="1:63" s="1" customFormat="1" ht="15.6" x14ac:dyDescent="0.3">
      <c r="A365" s="521"/>
      <c r="B365" s="522"/>
      <c r="C365" s="523"/>
      <c r="D365" s="17"/>
      <c r="E365" s="8"/>
      <c r="F365" s="5">
        <v>4.7300000000000004</v>
      </c>
      <c r="G365" s="5">
        <v>6.88</v>
      </c>
      <c r="H365" s="5">
        <v>14.56</v>
      </c>
      <c r="I365" s="4">
        <v>139</v>
      </c>
      <c r="J365" s="282">
        <v>0.05</v>
      </c>
      <c r="K365" s="4">
        <v>7.0000000000000007E-2</v>
      </c>
      <c r="L365" s="4">
        <v>46</v>
      </c>
      <c r="M365" s="4">
        <v>96.1</v>
      </c>
      <c r="N365" s="4">
        <v>77.599999999999994</v>
      </c>
      <c r="O365" s="4">
        <v>13.4</v>
      </c>
      <c r="P365" s="283">
        <v>0.71</v>
      </c>
      <c r="Q365" s="17"/>
      <c r="R365" s="8"/>
      <c r="S365" s="5">
        <v>4.7300000000000004</v>
      </c>
      <c r="T365" s="5">
        <v>6.88</v>
      </c>
      <c r="U365" s="5">
        <v>14.56</v>
      </c>
      <c r="V365" s="5">
        <v>139</v>
      </c>
      <c r="W365" s="521"/>
      <c r="X365" s="522"/>
      <c r="Y365" s="523"/>
      <c r="Z365" s="7"/>
      <c r="AA365" s="7"/>
      <c r="AB365" s="4">
        <v>195.2</v>
      </c>
      <c r="AC365" s="4">
        <v>50.2</v>
      </c>
      <c r="AD365" s="4">
        <v>96.1</v>
      </c>
      <c r="AE365" s="4">
        <v>13.4</v>
      </c>
      <c r="AF365" s="4">
        <v>77.599999999999994</v>
      </c>
      <c r="AG365" s="4">
        <v>0.71</v>
      </c>
      <c r="AH365" s="4">
        <v>46</v>
      </c>
      <c r="AI365" s="4">
        <v>32</v>
      </c>
      <c r="AJ365" s="4">
        <v>0.49</v>
      </c>
      <c r="AK365" s="4">
        <v>0.05</v>
      </c>
      <c r="AL365" s="4">
        <v>0.05</v>
      </c>
      <c r="AM365" s="4">
        <v>0.51</v>
      </c>
      <c r="AN365" s="4">
        <v>7.0000000000000007E-2</v>
      </c>
      <c r="AO365" s="7"/>
      <c r="AP365" s="7"/>
      <c r="AQ365" s="4">
        <v>195.2</v>
      </c>
      <c r="AR365" s="4">
        <v>50.2</v>
      </c>
      <c r="AS365" s="4">
        <v>96.1</v>
      </c>
      <c r="AT365" s="4">
        <v>13.4</v>
      </c>
      <c r="AU365" s="4">
        <v>77.599999999999994</v>
      </c>
      <c r="AV365" s="4">
        <v>0.71</v>
      </c>
      <c r="AW365" s="4">
        <v>46</v>
      </c>
      <c r="AX365" s="4">
        <v>32</v>
      </c>
      <c r="AY365" s="4">
        <v>0.49</v>
      </c>
      <c r="AZ365" s="4">
        <v>0.05</v>
      </c>
      <c r="BA365" s="4">
        <v>0.05</v>
      </c>
      <c r="BB365" s="4">
        <v>0.51</v>
      </c>
      <c r="BC365" s="4">
        <v>7.0000000000000007E-2</v>
      </c>
      <c r="BE365" s="282">
        <v>0.05</v>
      </c>
      <c r="BF365" s="4">
        <v>7.0000000000000007E-2</v>
      </c>
      <c r="BG365" s="4">
        <v>46</v>
      </c>
      <c r="BH365" s="4">
        <v>96.1</v>
      </c>
      <c r="BI365" s="4">
        <v>77.599999999999994</v>
      </c>
      <c r="BJ365" s="4">
        <v>13.4</v>
      </c>
      <c r="BK365" s="283">
        <v>0.71</v>
      </c>
    </row>
    <row r="366" spans="1:63" ht="15.75" customHeight="1" x14ac:dyDescent="0.25">
      <c r="A366" s="504" t="s">
        <v>153</v>
      </c>
      <c r="B366" s="504"/>
      <c r="C366" s="504"/>
      <c r="D366" s="54"/>
      <c r="E366" s="49">
        <v>150</v>
      </c>
      <c r="F366" s="44"/>
      <c r="G366" s="38"/>
      <c r="H366" s="38"/>
      <c r="I366" s="45"/>
      <c r="J366" s="200"/>
      <c r="K366" s="200"/>
      <c r="L366" s="200"/>
      <c r="M366" s="200"/>
      <c r="N366" s="200"/>
      <c r="O366" s="200"/>
      <c r="P366" s="200"/>
      <c r="Q366" s="44"/>
      <c r="R366" s="49">
        <v>180</v>
      </c>
      <c r="S366" s="88"/>
      <c r="T366" s="89"/>
      <c r="U366" s="89"/>
      <c r="V366" s="87"/>
      <c r="W366" s="511" t="s">
        <v>72</v>
      </c>
      <c r="X366" s="511"/>
      <c r="Y366" s="511"/>
      <c r="Z366" s="89"/>
      <c r="AA366" s="89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E366" s="200"/>
      <c r="BF366" s="200"/>
      <c r="BG366" s="200"/>
      <c r="BH366" s="200"/>
      <c r="BI366" s="200"/>
      <c r="BJ366" s="200"/>
      <c r="BK366" s="200"/>
    </row>
    <row r="367" spans="1:63" ht="15.75" customHeight="1" x14ac:dyDescent="0.25">
      <c r="A367" s="512" t="s">
        <v>9</v>
      </c>
      <c r="B367" s="512"/>
      <c r="C367" s="512"/>
      <c r="D367" s="54">
        <v>0.2</v>
      </c>
      <c r="E367" s="47">
        <v>0.2</v>
      </c>
      <c r="F367" s="44"/>
      <c r="G367" s="38"/>
      <c r="H367" s="38"/>
      <c r="I367" s="45"/>
      <c r="J367" s="200"/>
      <c r="K367" s="200"/>
      <c r="L367" s="200"/>
      <c r="M367" s="200"/>
      <c r="N367" s="200"/>
      <c r="O367" s="200"/>
      <c r="P367" s="200"/>
      <c r="Q367" s="44">
        <v>0.3</v>
      </c>
      <c r="R367" s="47">
        <v>0.3</v>
      </c>
      <c r="S367" s="88"/>
      <c r="T367" s="89"/>
      <c r="U367" s="89"/>
      <c r="V367" s="87"/>
      <c r="W367" s="511" t="s">
        <v>139</v>
      </c>
      <c r="X367" s="511"/>
      <c r="Y367" s="511"/>
      <c r="Z367" s="38"/>
      <c r="AA367" s="51">
        <v>150</v>
      </c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51">
        <v>180</v>
      </c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E367" s="200"/>
      <c r="BF367" s="200"/>
      <c r="BG367" s="200"/>
      <c r="BH367" s="200"/>
      <c r="BI367" s="200"/>
      <c r="BJ367" s="200"/>
      <c r="BK367" s="200"/>
    </row>
    <row r="368" spans="1:63" ht="15.75" customHeight="1" x14ac:dyDescent="0.25">
      <c r="A368" s="560" t="s">
        <v>6</v>
      </c>
      <c r="B368" s="560"/>
      <c r="C368" s="560"/>
      <c r="D368" s="54">
        <v>7</v>
      </c>
      <c r="E368" s="47">
        <v>7</v>
      </c>
      <c r="F368" s="50"/>
      <c r="G368" s="51"/>
      <c r="H368" s="51"/>
      <c r="I368" s="52"/>
      <c r="J368" s="201"/>
      <c r="K368" s="201"/>
      <c r="L368" s="201"/>
      <c r="M368" s="201"/>
      <c r="N368" s="201"/>
      <c r="O368" s="201"/>
      <c r="P368" s="201"/>
      <c r="Q368" s="44">
        <v>10</v>
      </c>
      <c r="R368" s="47">
        <v>10</v>
      </c>
      <c r="S368" s="50"/>
      <c r="T368" s="51"/>
      <c r="U368" s="51"/>
      <c r="V368" s="49"/>
      <c r="W368" s="513" t="s">
        <v>71</v>
      </c>
      <c r="X368" s="513"/>
      <c r="Y368" s="513"/>
      <c r="Z368" s="38">
        <v>2</v>
      </c>
      <c r="AA368" s="38">
        <v>2</v>
      </c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>
        <v>3</v>
      </c>
      <c r="AP368" s="38">
        <v>3</v>
      </c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E368" s="201"/>
      <c r="BF368" s="201"/>
      <c r="BG368" s="201"/>
      <c r="BH368" s="201"/>
      <c r="BI368" s="201"/>
      <c r="BJ368" s="201"/>
      <c r="BK368" s="201"/>
    </row>
    <row r="369" spans="1:63" ht="15.75" customHeight="1" x14ac:dyDescent="0.25">
      <c r="A369" s="560" t="s">
        <v>61</v>
      </c>
      <c r="B369" s="560"/>
      <c r="C369" s="560"/>
      <c r="D369" s="54">
        <v>130</v>
      </c>
      <c r="E369" s="47">
        <v>130</v>
      </c>
      <c r="F369" s="50"/>
      <c r="G369" s="51"/>
      <c r="H369" s="51"/>
      <c r="I369" s="52"/>
      <c r="J369" s="201"/>
      <c r="K369" s="201"/>
      <c r="L369" s="201"/>
      <c r="M369" s="201"/>
      <c r="N369" s="201"/>
      <c r="O369" s="201"/>
      <c r="P369" s="201"/>
      <c r="Q369" s="44">
        <v>150</v>
      </c>
      <c r="R369" s="47">
        <v>150</v>
      </c>
      <c r="S369" s="50"/>
      <c r="T369" s="51"/>
      <c r="U369" s="51"/>
      <c r="V369" s="49"/>
      <c r="W369" s="513" t="s">
        <v>25</v>
      </c>
      <c r="X369" s="513"/>
      <c r="Y369" s="513"/>
      <c r="Z369" s="38">
        <v>75</v>
      </c>
      <c r="AA369" s="38">
        <v>75</v>
      </c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>
        <v>90</v>
      </c>
      <c r="AP369" s="38">
        <v>90</v>
      </c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E369" s="201"/>
      <c r="BF369" s="201"/>
      <c r="BG369" s="201"/>
      <c r="BH369" s="201"/>
      <c r="BI369" s="201"/>
      <c r="BJ369" s="201"/>
      <c r="BK369" s="201"/>
    </row>
    <row r="370" spans="1:63" ht="15.75" hidden="1" customHeight="1" x14ac:dyDescent="0.3">
      <c r="A370" s="74"/>
      <c r="B370" s="74"/>
      <c r="C370" s="74"/>
      <c r="D370" s="54"/>
      <c r="E370" s="47"/>
      <c r="F370" s="50"/>
      <c r="G370" s="51"/>
      <c r="H370" s="51"/>
      <c r="I370" s="52"/>
      <c r="J370" s="201"/>
      <c r="K370" s="201"/>
      <c r="L370" s="201"/>
      <c r="M370" s="201"/>
      <c r="N370" s="201"/>
      <c r="O370" s="201"/>
      <c r="P370" s="201"/>
      <c r="Q370" s="44"/>
      <c r="R370" s="47"/>
      <c r="S370" s="50"/>
      <c r="T370" s="51"/>
      <c r="U370" s="51"/>
      <c r="V370" s="49"/>
      <c r="W370" s="513" t="s">
        <v>61</v>
      </c>
      <c r="X370" s="513"/>
      <c r="Y370" s="513"/>
      <c r="Z370" s="38">
        <v>90</v>
      </c>
      <c r="AA370" s="38">
        <v>90</v>
      </c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>
        <v>108</v>
      </c>
      <c r="AP370" s="38">
        <v>108</v>
      </c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E370" s="201"/>
      <c r="BF370" s="201"/>
      <c r="BG370" s="201"/>
      <c r="BH370" s="201"/>
      <c r="BI370" s="201"/>
      <c r="BJ370" s="201"/>
      <c r="BK370" s="201"/>
    </row>
    <row r="371" spans="1:63" ht="15.75" hidden="1" customHeight="1" x14ac:dyDescent="0.3">
      <c r="A371" s="74"/>
      <c r="B371" s="74"/>
      <c r="C371" s="74"/>
      <c r="D371" s="54"/>
      <c r="E371" s="47"/>
      <c r="F371" s="50"/>
      <c r="G371" s="51"/>
      <c r="H371" s="51"/>
      <c r="I371" s="52"/>
      <c r="J371" s="201"/>
      <c r="K371" s="201"/>
      <c r="L371" s="201"/>
      <c r="M371" s="201"/>
      <c r="N371" s="201"/>
      <c r="O371" s="201"/>
      <c r="P371" s="201"/>
      <c r="Q371" s="44"/>
      <c r="R371" s="47"/>
      <c r="S371" s="50"/>
      <c r="T371" s="51"/>
      <c r="U371" s="51"/>
      <c r="V371" s="49"/>
      <c r="W371" s="513" t="s">
        <v>27</v>
      </c>
      <c r="X371" s="513"/>
      <c r="Y371" s="513"/>
      <c r="Z371" s="38">
        <v>7</v>
      </c>
      <c r="AA371" s="38">
        <v>7</v>
      </c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>
        <v>10</v>
      </c>
      <c r="AP371" s="38">
        <v>10</v>
      </c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E371" s="201"/>
      <c r="BF371" s="201"/>
      <c r="BG371" s="201"/>
      <c r="BH371" s="201"/>
      <c r="BI371" s="201"/>
      <c r="BJ371" s="201"/>
      <c r="BK371" s="201"/>
    </row>
    <row r="372" spans="1:63" ht="15.75" customHeight="1" x14ac:dyDescent="0.3">
      <c r="A372" s="512"/>
      <c r="B372" s="512"/>
      <c r="C372" s="512"/>
      <c r="D372" s="54"/>
      <c r="E372" s="47"/>
      <c r="F372" s="50">
        <v>0.04</v>
      </c>
      <c r="G372" s="51">
        <v>0.01</v>
      </c>
      <c r="H372" s="51">
        <v>6.99</v>
      </c>
      <c r="I372" s="213">
        <v>28</v>
      </c>
      <c r="J372" s="179"/>
      <c r="K372" s="179"/>
      <c r="L372" s="179">
        <v>8</v>
      </c>
      <c r="M372" s="179">
        <v>1.6</v>
      </c>
      <c r="N372" s="179">
        <v>0.9</v>
      </c>
      <c r="O372" s="180">
        <v>0.19</v>
      </c>
      <c r="P372" s="180"/>
      <c r="Q372" s="48"/>
      <c r="R372" s="49"/>
      <c r="S372" s="50">
        <v>0.06</v>
      </c>
      <c r="T372" s="51">
        <v>0.02</v>
      </c>
      <c r="U372" s="51">
        <v>9.99</v>
      </c>
      <c r="V372" s="49">
        <v>40</v>
      </c>
      <c r="W372" s="513"/>
      <c r="X372" s="513"/>
      <c r="Y372" s="513"/>
      <c r="Z372" s="38"/>
      <c r="AA372" s="38"/>
      <c r="AB372" s="51">
        <v>37.6</v>
      </c>
      <c r="AC372" s="51">
        <v>109.7</v>
      </c>
      <c r="AD372" s="51">
        <v>94.3</v>
      </c>
      <c r="AE372" s="51">
        <v>10.5</v>
      </c>
      <c r="AF372" s="51">
        <v>67.5</v>
      </c>
      <c r="AG372" s="51">
        <v>0.1</v>
      </c>
      <c r="AH372" s="51">
        <v>15</v>
      </c>
      <c r="AI372" s="51">
        <v>8</v>
      </c>
      <c r="AJ372" s="51"/>
      <c r="AK372" s="51">
        <v>0.03</v>
      </c>
      <c r="AL372" s="51">
        <v>0.11</v>
      </c>
      <c r="AM372" s="51">
        <v>0.08</v>
      </c>
      <c r="AN372" s="51">
        <v>0.98</v>
      </c>
      <c r="AO372" s="51"/>
      <c r="AP372" s="51"/>
      <c r="AQ372" s="51">
        <v>45.1</v>
      </c>
      <c r="AR372" s="51">
        <v>131.69999999999999</v>
      </c>
      <c r="AS372" s="51">
        <v>12.6</v>
      </c>
      <c r="AT372" s="51">
        <v>81</v>
      </c>
      <c r="AU372" s="51">
        <v>0.12</v>
      </c>
      <c r="AV372" s="51">
        <v>18</v>
      </c>
      <c r="AW372" s="51">
        <v>9</v>
      </c>
      <c r="AX372" s="51">
        <v>0</v>
      </c>
      <c r="AY372" s="51">
        <v>0.04</v>
      </c>
      <c r="AZ372" s="51">
        <v>0.14000000000000001</v>
      </c>
      <c r="BA372" s="51">
        <v>0.09</v>
      </c>
      <c r="BB372" s="51">
        <v>0.72</v>
      </c>
      <c r="BC372" s="51">
        <v>1.17</v>
      </c>
      <c r="BE372" s="178"/>
      <c r="BF372" s="179"/>
      <c r="BG372" s="179"/>
      <c r="BH372" s="179">
        <v>10</v>
      </c>
      <c r="BI372" s="179">
        <v>2.5</v>
      </c>
      <c r="BJ372" s="179">
        <v>1.3</v>
      </c>
      <c r="BK372" s="180">
        <v>0.28000000000000003</v>
      </c>
    </row>
    <row r="373" spans="1:63" ht="15.75" hidden="1" customHeight="1" x14ac:dyDescent="0.3">
      <c r="A373" s="512"/>
      <c r="B373" s="499"/>
      <c r="C373" s="513"/>
      <c r="D373" s="54"/>
      <c r="E373" s="49"/>
      <c r="F373" s="50"/>
      <c r="G373" s="51"/>
      <c r="H373" s="51"/>
      <c r="I373" s="52"/>
      <c r="J373" s="201"/>
      <c r="K373" s="201"/>
      <c r="L373" s="201"/>
      <c r="M373" s="201"/>
      <c r="N373" s="201"/>
      <c r="O373" s="201"/>
      <c r="P373" s="201"/>
      <c r="Q373" s="44"/>
      <c r="R373" s="47"/>
      <c r="S373" s="50"/>
      <c r="T373" s="51"/>
      <c r="U373" s="51"/>
      <c r="V373" s="49"/>
      <c r="W373" s="512"/>
      <c r="X373" s="499"/>
      <c r="Y373" s="513"/>
      <c r="Z373" s="38"/>
      <c r="AA373" s="51"/>
      <c r="AB373" s="51">
        <v>46.3</v>
      </c>
      <c r="AC373" s="51">
        <v>168.3</v>
      </c>
      <c r="AD373" s="51">
        <v>114.7</v>
      </c>
      <c r="AE373" s="51">
        <v>16.7</v>
      </c>
      <c r="AF373" s="51">
        <v>95.9</v>
      </c>
      <c r="AG373" s="51">
        <v>0.41</v>
      </c>
      <c r="AH373" s="51">
        <v>18</v>
      </c>
      <c r="AI373" s="51">
        <v>9</v>
      </c>
      <c r="AJ373" s="51"/>
      <c r="AK373" s="51">
        <v>0.04</v>
      </c>
      <c r="AL373" s="51">
        <v>0.14000000000000001</v>
      </c>
      <c r="AM373" s="51">
        <v>0.13</v>
      </c>
      <c r="AN373" s="51">
        <v>1.2</v>
      </c>
      <c r="AO373" s="38">
        <v>1.2</v>
      </c>
      <c r="AP373" s="38"/>
      <c r="AQ373" s="51">
        <v>55.3</v>
      </c>
      <c r="AR373" s="51">
        <v>194.7</v>
      </c>
      <c r="AS373" s="51">
        <v>137</v>
      </c>
      <c r="AT373" s="51">
        <v>19.2</v>
      </c>
      <c r="AU373" s="51">
        <v>112.1</v>
      </c>
      <c r="AV373" s="51">
        <v>0.43</v>
      </c>
      <c r="AW373" s="51">
        <v>22</v>
      </c>
      <c r="AX373" s="51">
        <v>11</v>
      </c>
      <c r="AY373" s="51"/>
      <c r="AZ373" s="51">
        <v>0.05</v>
      </c>
      <c r="BA373" s="51">
        <v>0.17</v>
      </c>
      <c r="BB373" s="51">
        <v>0.15</v>
      </c>
      <c r="BC373" s="51">
        <v>1.43</v>
      </c>
      <c r="BE373" s="201"/>
      <c r="BF373" s="201"/>
      <c r="BG373" s="201"/>
      <c r="BH373" s="201"/>
      <c r="BI373" s="201"/>
      <c r="BJ373" s="201"/>
      <c r="BK373" s="201"/>
    </row>
    <row r="374" spans="1:63" ht="15.75" customHeight="1" x14ac:dyDescent="0.25">
      <c r="A374" s="498" t="s">
        <v>167</v>
      </c>
      <c r="B374" s="498"/>
      <c r="C374" s="498"/>
      <c r="D374" s="201">
        <v>150</v>
      </c>
      <c r="E374" s="201">
        <v>150</v>
      </c>
      <c r="F374" s="201">
        <v>1.8</v>
      </c>
      <c r="G374" s="201"/>
      <c r="H374" s="201">
        <v>27.27</v>
      </c>
      <c r="I374" s="201">
        <v>115</v>
      </c>
      <c r="J374" s="201">
        <v>0.03</v>
      </c>
      <c r="K374" s="201">
        <v>6</v>
      </c>
      <c r="L374" s="201"/>
      <c r="M374" s="201">
        <v>16</v>
      </c>
      <c r="N374" s="201">
        <v>22</v>
      </c>
      <c r="O374" s="201">
        <v>9</v>
      </c>
      <c r="P374" s="201">
        <v>2.2000000000000002</v>
      </c>
      <c r="Q374" s="201">
        <v>150</v>
      </c>
      <c r="R374" s="201">
        <v>150</v>
      </c>
      <c r="S374" s="201">
        <v>1.8</v>
      </c>
      <c r="T374" s="201"/>
      <c r="U374" s="201">
        <v>27.27</v>
      </c>
      <c r="V374" s="201">
        <v>138</v>
      </c>
      <c r="W374" s="498" t="s">
        <v>105</v>
      </c>
      <c r="X374" s="498"/>
      <c r="Y374" s="498"/>
      <c r="Z374" s="200">
        <v>100</v>
      </c>
      <c r="AA374" s="201">
        <v>100</v>
      </c>
      <c r="AB374" s="201">
        <v>26</v>
      </c>
      <c r="AC374" s="201">
        <v>278</v>
      </c>
      <c r="AD374" s="201">
        <v>16</v>
      </c>
      <c r="AE374" s="201">
        <v>9</v>
      </c>
      <c r="AF374" s="201">
        <v>11</v>
      </c>
      <c r="AG374" s="201">
        <v>2.2000000000000002</v>
      </c>
      <c r="AH374" s="201"/>
      <c r="AI374" s="201">
        <v>30</v>
      </c>
      <c r="AJ374" s="201">
        <v>0.2</v>
      </c>
      <c r="AK374" s="201">
        <v>0.03</v>
      </c>
      <c r="AL374" s="201">
        <v>0.02</v>
      </c>
      <c r="AM374" s="201">
        <v>0.3</v>
      </c>
      <c r="AN374" s="201">
        <v>10</v>
      </c>
      <c r="AO374" s="200">
        <v>100</v>
      </c>
      <c r="AP374" s="201">
        <v>100</v>
      </c>
      <c r="AQ374" s="201">
        <v>26</v>
      </c>
      <c r="AR374" s="201">
        <v>278</v>
      </c>
      <c r="AS374" s="201">
        <v>16</v>
      </c>
      <c r="AT374" s="201">
        <v>9</v>
      </c>
      <c r="AU374" s="201">
        <v>11</v>
      </c>
      <c r="AV374" s="201">
        <v>2.2000000000000002</v>
      </c>
      <c r="AW374" s="201"/>
      <c r="AX374" s="201">
        <v>30</v>
      </c>
      <c r="AY374" s="201">
        <v>0.2</v>
      </c>
      <c r="AZ374" s="201">
        <v>0.03</v>
      </c>
      <c r="BA374" s="201">
        <v>0.02</v>
      </c>
      <c r="BB374" s="201">
        <v>0.3</v>
      </c>
      <c r="BC374" s="201">
        <v>10</v>
      </c>
      <c r="BD374" s="471"/>
      <c r="BE374" s="201">
        <v>0.03</v>
      </c>
      <c r="BF374" s="201">
        <v>6</v>
      </c>
      <c r="BG374" s="201"/>
      <c r="BH374" s="201">
        <v>16</v>
      </c>
      <c r="BI374" s="201">
        <v>22</v>
      </c>
      <c r="BJ374" s="201">
        <v>9</v>
      </c>
      <c r="BK374" s="201">
        <v>2.2000000000000002</v>
      </c>
    </row>
    <row r="375" spans="1:63" s="77" customFormat="1" ht="15.75" customHeight="1" x14ac:dyDescent="0.25">
      <c r="A375" s="679" t="s">
        <v>190</v>
      </c>
      <c r="B375" s="680"/>
      <c r="C375" s="681"/>
      <c r="D375" s="61"/>
      <c r="E375" s="62">
        <f>SUM(E354+E361+E366+E374)</f>
        <v>490</v>
      </c>
      <c r="F375" s="113">
        <f>SUM(F360:F374)</f>
        <v>11.04</v>
      </c>
      <c r="G375" s="113">
        <f t="shared" ref="G375:P375" si="32">SUM(G360:G374)</f>
        <v>10.99</v>
      </c>
      <c r="H375" s="113">
        <f t="shared" si="32"/>
        <v>61.629999999999995</v>
      </c>
      <c r="I375" s="113">
        <f t="shared" si="32"/>
        <v>388.2</v>
      </c>
      <c r="J375" s="113">
        <f t="shared" si="32"/>
        <v>0.15000000000000002</v>
      </c>
      <c r="K375" s="113">
        <f t="shared" si="32"/>
        <v>6.76</v>
      </c>
      <c r="L375" s="113">
        <f t="shared" si="32"/>
        <v>76.95</v>
      </c>
      <c r="M375" s="113">
        <f t="shared" si="32"/>
        <v>234.96</v>
      </c>
      <c r="N375" s="113">
        <f t="shared" si="32"/>
        <v>216.5</v>
      </c>
      <c r="O375" s="113">
        <f t="shared" si="32"/>
        <v>44.269999999999996</v>
      </c>
      <c r="P375" s="113">
        <f t="shared" si="32"/>
        <v>3.33</v>
      </c>
      <c r="Q375" s="192"/>
      <c r="R375" s="62">
        <f>SUM(R354+R361+R366+R374)</f>
        <v>570</v>
      </c>
      <c r="S375" s="113">
        <f t="shared" ref="S375:BK375" si="33">SUM(S360:S374)</f>
        <v>11.590000000000002</v>
      </c>
      <c r="T375" s="113">
        <f t="shared" si="33"/>
        <v>12.11</v>
      </c>
      <c r="U375" s="113">
        <f t="shared" si="33"/>
        <v>70.650000000000006</v>
      </c>
      <c r="V375" s="113">
        <f t="shared" si="33"/>
        <v>462.2</v>
      </c>
      <c r="W375" s="113">
        <f t="shared" si="33"/>
        <v>0</v>
      </c>
      <c r="X375" s="113">
        <f t="shared" si="33"/>
        <v>0</v>
      </c>
      <c r="Y375" s="113">
        <f t="shared" si="33"/>
        <v>0</v>
      </c>
      <c r="Z375" s="113">
        <f t="shared" si="33"/>
        <v>319.60000000000002</v>
      </c>
      <c r="AA375" s="113">
        <f t="shared" si="33"/>
        <v>514</v>
      </c>
      <c r="AB375" s="113">
        <f t="shared" si="33"/>
        <v>393.00000000000006</v>
      </c>
      <c r="AC375" s="113">
        <f t="shared" si="33"/>
        <v>805.55</v>
      </c>
      <c r="AD375" s="113">
        <f t="shared" si="33"/>
        <v>441.7</v>
      </c>
      <c r="AE375" s="113">
        <f t="shared" si="33"/>
        <v>84.399999999999991</v>
      </c>
      <c r="AF375" s="113">
        <f t="shared" si="33"/>
        <v>376.20000000000005</v>
      </c>
      <c r="AG375" s="113">
        <f t="shared" si="33"/>
        <v>4.2640000000000002</v>
      </c>
      <c r="AH375" s="113">
        <f t="shared" si="33"/>
        <v>101.95</v>
      </c>
      <c r="AI375" s="113">
        <f t="shared" si="33"/>
        <v>94</v>
      </c>
      <c r="AJ375" s="113">
        <f t="shared" si="33"/>
        <v>0.80099999999999993</v>
      </c>
      <c r="AK375" s="113">
        <f t="shared" si="33"/>
        <v>0.23400000000000001</v>
      </c>
      <c r="AL375" s="113">
        <f t="shared" si="33"/>
        <v>0.48500000000000004</v>
      </c>
      <c r="AM375" s="113">
        <f t="shared" si="33"/>
        <v>1.119</v>
      </c>
      <c r="AN375" s="113">
        <f t="shared" si="33"/>
        <v>12.93</v>
      </c>
      <c r="AO375" s="113">
        <f t="shared" si="33"/>
        <v>357.8</v>
      </c>
      <c r="AP375" s="113">
        <f t="shared" si="33"/>
        <v>581</v>
      </c>
      <c r="AQ375" s="113">
        <f t="shared" si="33"/>
        <v>438.8</v>
      </c>
      <c r="AR375" s="113">
        <f t="shared" si="33"/>
        <v>920.4</v>
      </c>
      <c r="AS375" s="113">
        <f t="shared" si="33"/>
        <v>422.5</v>
      </c>
      <c r="AT375" s="113">
        <f t="shared" si="33"/>
        <v>169.06</v>
      </c>
      <c r="AU375" s="113">
        <f t="shared" si="33"/>
        <v>366.41999999999996</v>
      </c>
      <c r="AV375" s="113">
        <f t="shared" si="33"/>
        <v>22.465999999999998</v>
      </c>
      <c r="AW375" s="113">
        <f t="shared" si="33"/>
        <v>107.6</v>
      </c>
      <c r="AX375" s="113">
        <f t="shared" si="33"/>
        <v>93</v>
      </c>
      <c r="AY375" s="113">
        <f t="shared" si="33"/>
        <v>0.87800000000000011</v>
      </c>
      <c r="AZ375" s="113">
        <f t="shared" si="33"/>
        <v>0.38200000000000001</v>
      </c>
      <c r="BA375" s="113">
        <f t="shared" si="33"/>
        <v>0.55000000000000004</v>
      </c>
      <c r="BB375" s="113">
        <f t="shared" si="33"/>
        <v>2.4119999999999999</v>
      </c>
      <c r="BC375" s="113">
        <f t="shared" si="33"/>
        <v>13.58</v>
      </c>
      <c r="BD375" s="113">
        <f t="shared" si="33"/>
        <v>0</v>
      </c>
      <c r="BE375" s="113">
        <f t="shared" si="33"/>
        <v>0.18000000000000002</v>
      </c>
      <c r="BF375" s="113">
        <f t="shared" si="33"/>
        <v>6.98</v>
      </c>
      <c r="BG375" s="113">
        <f t="shared" si="33"/>
        <v>69.86</v>
      </c>
      <c r="BH375" s="113">
        <f t="shared" si="33"/>
        <v>258.29999999999995</v>
      </c>
      <c r="BI375" s="113">
        <f t="shared" si="33"/>
        <v>230.1</v>
      </c>
      <c r="BJ375" s="113">
        <f t="shared" si="33"/>
        <v>47.199999999999996</v>
      </c>
      <c r="BK375" s="113">
        <f t="shared" si="33"/>
        <v>3.7</v>
      </c>
    </row>
    <row r="376" spans="1:63" ht="15.75" customHeight="1" x14ac:dyDescent="0.25">
      <c r="A376" s="533" t="s">
        <v>16</v>
      </c>
      <c r="B376" s="658"/>
      <c r="C376" s="659"/>
      <c r="D376" s="54"/>
      <c r="E376" s="47"/>
      <c r="F376" s="128"/>
      <c r="G376" s="57"/>
      <c r="H376" s="57"/>
      <c r="I376" s="58"/>
      <c r="J376" s="202"/>
      <c r="K376" s="202"/>
      <c r="L376" s="202"/>
      <c r="M376" s="202"/>
      <c r="N376" s="202"/>
      <c r="O376" s="202"/>
      <c r="P376" s="202"/>
      <c r="Q376" s="44"/>
      <c r="R376" s="47"/>
      <c r="S376" s="128"/>
      <c r="T376" s="57"/>
      <c r="U376" s="38"/>
      <c r="V376" s="47"/>
      <c r="W376" s="504" t="s">
        <v>16</v>
      </c>
      <c r="X376" s="510"/>
      <c r="Y376" s="511"/>
      <c r="Z376" s="38"/>
      <c r="AA376" s="38"/>
      <c r="AB376" s="57"/>
      <c r="AC376" s="38"/>
      <c r="AD376" s="38"/>
      <c r="AE376" s="57"/>
      <c r="AF376" s="57"/>
      <c r="AG376" s="38"/>
      <c r="AH376" s="38"/>
      <c r="AI376" s="57"/>
      <c r="AJ376" s="57"/>
      <c r="AK376" s="38"/>
      <c r="AL376" s="38"/>
      <c r="AM376" s="38"/>
      <c r="AN376" s="38"/>
      <c r="AO376" s="38"/>
      <c r="AP376" s="38"/>
      <c r="AQ376" s="57"/>
      <c r="AR376" s="38"/>
      <c r="AS376" s="38"/>
      <c r="AT376" s="57"/>
      <c r="AU376" s="57"/>
      <c r="AV376" s="38"/>
      <c r="AW376" s="38"/>
      <c r="AX376" s="57"/>
      <c r="AY376" s="57"/>
      <c r="AZ376" s="38"/>
      <c r="BA376" s="38"/>
      <c r="BB376" s="38"/>
      <c r="BC376" s="38"/>
      <c r="BE376" s="202"/>
      <c r="BF376" s="202"/>
      <c r="BG376" s="202"/>
      <c r="BH376" s="202"/>
      <c r="BI376" s="202"/>
      <c r="BJ376" s="202"/>
      <c r="BK376" s="202"/>
    </row>
    <row r="377" spans="1:63" s="1" customFormat="1" x14ac:dyDescent="0.25">
      <c r="A377" s="518" t="s">
        <v>52</v>
      </c>
      <c r="B377" s="519"/>
      <c r="C377" s="520"/>
      <c r="D377" s="24"/>
      <c r="E377" s="6"/>
      <c r="F377" s="3"/>
      <c r="G377" s="7"/>
      <c r="H377" s="7"/>
      <c r="I377" s="20"/>
      <c r="J377" s="7"/>
      <c r="K377" s="7"/>
      <c r="L377" s="7"/>
      <c r="M377" s="7"/>
      <c r="N377" s="7"/>
      <c r="O377" s="7"/>
      <c r="P377" s="7"/>
      <c r="Q377" s="9"/>
      <c r="R377" s="6"/>
      <c r="S377" s="3"/>
      <c r="T377" s="7"/>
      <c r="U377" s="7"/>
      <c r="V377" s="20"/>
      <c r="W377" s="518" t="s">
        <v>52</v>
      </c>
      <c r="X377" s="519"/>
      <c r="Y377" s="520"/>
      <c r="Z377" s="10"/>
      <c r="AA377" s="10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10"/>
      <c r="AP377" s="10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E377" s="7"/>
      <c r="BF377" s="7"/>
      <c r="BG377" s="7"/>
      <c r="BH377" s="7"/>
      <c r="BI377" s="7"/>
      <c r="BJ377" s="7"/>
      <c r="BK377" s="7"/>
    </row>
    <row r="378" spans="1:63" s="1" customFormat="1" x14ac:dyDescent="0.25">
      <c r="A378" s="521" t="s">
        <v>179</v>
      </c>
      <c r="B378" s="522"/>
      <c r="C378" s="523"/>
      <c r="D378" s="24"/>
      <c r="E378" s="6">
        <v>150</v>
      </c>
      <c r="F378" s="3"/>
      <c r="G378" s="7"/>
      <c r="H378" s="7"/>
      <c r="I378" s="20"/>
      <c r="J378" s="7"/>
      <c r="K378" s="7"/>
      <c r="L378" s="7"/>
      <c r="M378" s="7"/>
      <c r="N378" s="7"/>
      <c r="O378" s="7"/>
      <c r="P378" s="7"/>
      <c r="Q378" s="9"/>
      <c r="R378" s="6">
        <v>250</v>
      </c>
      <c r="S378" s="3"/>
      <c r="T378" s="7"/>
      <c r="U378" s="10"/>
      <c r="V378" s="18"/>
      <c r="W378" s="521" t="s">
        <v>179</v>
      </c>
      <c r="X378" s="522"/>
      <c r="Y378" s="523"/>
      <c r="Z378" s="10"/>
      <c r="AA378" s="10" t="s">
        <v>85</v>
      </c>
      <c r="AB378" s="7"/>
      <c r="AC378" s="10"/>
      <c r="AD378" s="10"/>
      <c r="AE378" s="7"/>
      <c r="AF378" s="7"/>
      <c r="AG378" s="10"/>
      <c r="AH378" s="10"/>
      <c r="AI378" s="7"/>
      <c r="AJ378" s="7"/>
      <c r="AK378" s="10"/>
      <c r="AL378" s="10"/>
      <c r="AM378" s="10"/>
      <c r="AN378" s="10"/>
      <c r="AO378" s="10"/>
      <c r="AP378" s="10" t="s">
        <v>111</v>
      </c>
      <c r="AQ378" s="7"/>
      <c r="AR378" s="10"/>
      <c r="AS378" s="10"/>
      <c r="AT378" s="7"/>
      <c r="AU378" s="7"/>
      <c r="AV378" s="10"/>
      <c r="AW378" s="10"/>
      <c r="AX378" s="7"/>
      <c r="AY378" s="7"/>
      <c r="AZ378" s="10"/>
      <c r="BA378" s="10"/>
      <c r="BB378" s="10"/>
      <c r="BC378" s="10"/>
      <c r="BE378" s="7"/>
      <c r="BF378" s="7"/>
      <c r="BG378" s="7"/>
      <c r="BH378" s="7"/>
      <c r="BI378" s="7"/>
      <c r="BJ378" s="7"/>
      <c r="BK378" s="7"/>
    </row>
    <row r="379" spans="1:63" s="1" customFormat="1" x14ac:dyDescent="0.25">
      <c r="A379" s="543" t="s">
        <v>277</v>
      </c>
      <c r="B379" s="515"/>
      <c r="C379" s="516"/>
      <c r="D379" s="17">
        <v>37.5</v>
      </c>
      <c r="E379" s="8">
        <v>30</v>
      </c>
      <c r="F379" s="3"/>
      <c r="G379" s="7"/>
      <c r="H379" s="7"/>
      <c r="I379" s="20"/>
      <c r="J379" s="7"/>
      <c r="K379" s="7"/>
      <c r="L379" s="7"/>
      <c r="M379" s="7"/>
      <c r="N379" s="7"/>
      <c r="O379" s="7"/>
      <c r="P379" s="7"/>
      <c r="Q379" s="3">
        <v>62.5</v>
      </c>
      <c r="R379" s="8">
        <v>50</v>
      </c>
      <c r="S379" s="3"/>
      <c r="T379" s="7"/>
      <c r="U379" s="10"/>
      <c r="V379" s="18"/>
      <c r="W379" s="543" t="s">
        <v>277</v>
      </c>
      <c r="X379" s="515"/>
      <c r="Y379" s="516"/>
      <c r="Z379" s="7">
        <v>37.5</v>
      </c>
      <c r="AA379" s="7">
        <v>30</v>
      </c>
      <c r="AB379" s="7"/>
      <c r="AC379" s="10"/>
      <c r="AD379" s="10"/>
      <c r="AE379" s="7"/>
      <c r="AF379" s="7"/>
      <c r="AG379" s="10"/>
      <c r="AH379" s="10"/>
      <c r="AI379" s="7"/>
      <c r="AJ379" s="7"/>
      <c r="AK379" s="10"/>
      <c r="AL379" s="10"/>
      <c r="AM379" s="10"/>
      <c r="AN379" s="10"/>
      <c r="AO379" s="7">
        <v>62.5</v>
      </c>
      <c r="AP379" s="7">
        <v>50</v>
      </c>
      <c r="AQ379" s="7"/>
      <c r="AR379" s="10"/>
      <c r="AS379" s="10"/>
      <c r="AT379" s="7"/>
      <c r="AU379" s="7"/>
      <c r="AV379" s="10"/>
      <c r="AW379" s="10"/>
      <c r="AX379" s="7"/>
      <c r="AY379" s="7"/>
      <c r="AZ379" s="10"/>
      <c r="BA379" s="10"/>
      <c r="BB379" s="10"/>
      <c r="BC379" s="10"/>
      <c r="BE379" s="7"/>
      <c r="BF379" s="7"/>
      <c r="BG379" s="7"/>
      <c r="BH379" s="7"/>
      <c r="BI379" s="7"/>
      <c r="BJ379" s="7"/>
      <c r="BK379" s="7"/>
    </row>
    <row r="380" spans="1:63" s="1" customFormat="1" x14ac:dyDescent="0.25">
      <c r="A380" s="543" t="s">
        <v>64</v>
      </c>
      <c r="B380" s="515"/>
      <c r="C380" s="516"/>
      <c r="D380" s="23" t="s">
        <v>98</v>
      </c>
      <c r="E380" s="8">
        <v>18</v>
      </c>
      <c r="F380" s="3"/>
      <c r="G380" s="7"/>
      <c r="H380" s="7"/>
      <c r="I380" s="20"/>
      <c r="J380" s="7"/>
      <c r="K380" s="7"/>
      <c r="L380" s="7"/>
      <c r="M380" s="7"/>
      <c r="N380" s="7"/>
      <c r="O380" s="7"/>
      <c r="P380" s="7"/>
      <c r="Q380" s="195" t="s">
        <v>127</v>
      </c>
      <c r="R380" s="8">
        <v>30</v>
      </c>
      <c r="S380" s="3"/>
      <c r="T380" s="7"/>
      <c r="U380" s="7"/>
      <c r="V380" s="20"/>
      <c r="W380" s="543" t="s">
        <v>64</v>
      </c>
      <c r="X380" s="515"/>
      <c r="Y380" s="516"/>
      <c r="Z380" s="31" t="s">
        <v>98</v>
      </c>
      <c r="AA380" s="7">
        <v>18</v>
      </c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31" t="s">
        <v>127</v>
      </c>
      <c r="AP380" s="7">
        <v>30</v>
      </c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E380" s="7"/>
      <c r="BF380" s="7"/>
      <c r="BG380" s="7"/>
      <c r="BH380" s="7"/>
      <c r="BI380" s="7"/>
      <c r="BJ380" s="7"/>
      <c r="BK380" s="7"/>
    </row>
    <row r="381" spans="1:63" s="1" customFormat="1" x14ac:dyDescent="0.25">
      <c r="A381" s="543" t="s">
        <v>48</v>
      </c>
      <c r="B381" s="515"/>
      <c r="C381" s="516"/>
      <c r="D381" s="17">
        <v>7.5</v>
      </c>
      <c r="E381" s="8">
        <v>6</v>
      </c>
      <c r="F381" s="3"/>
      <c r="G381" s="7"/>
      <c r="H381" s="7"/>
      <c r="I381" s="20"/>
      <c r="J381" s="7"/>
      <c r="K381" s="7"/>
      <c r="L381" s="7"/>
      <c r="M381" s="7"/>
      <c r="N381" s="7"/>
      <c r="O381" s="7"/>
      <c r="P381" s="7"/>
      <c r="Q381" s="3">
        <v>13</v>
      </c>
      <c r="R381" s="8">
        <v>10</v>
      </c>
      <c r="S381" s="3"/>
      <c r="T381" s="7"/>
      <c r="U381" s="7"/>
      <c r="V381" s="20"/>
      <c r="W381" s="543" t="s">
        <v>48</v>
      </c>
      <c r="X381" s="515"/>
      <c r="Y381" s="516"/>
      <c r="Z381" s="7">
        <v>7.5</v>
      </c>
      <c r="AA381" s="7">
        <v>6</v>
      </c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>
        <v>13</v>
      </c>
      <c r="AP381" s="7">
        <v>10</v>
      </c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E381" s="7"/>
      <c r="BF381" s="7"/>
      <c r="BG381" s="7"/>
      <c r="BH381" s="7"/>
      <c r="BI381" s="7"/>
      <c r="BJ381" s="7"/>
      <c r="BK381" s="7"/>
    </row>
    <row r="382" spans="1:63" s="1" customFormat="1" ht="20.25" customHeight="1" x14ac:dyDescent="0.25">
      <c r="A382" s="543" t="s">
        <v>18</v>
      </c>
      <c r="B382" s="515"/>
      <c r="C382" s="516"/>
      <c r="D382" s="17">
        <v>7.2</v>
      </c>
      <c r="E382" s="8">
        <v>6</v>
      </c>
      <c r="F382" s="3"/>
      <c r="G382" s="7"/>
      <c r="H382" s="7"/>
      <c r="I382" s="20"/>
      <c r="J382" s="7"/>
      <c r="K382" s="7"/>
      <c r="L382" s="7"/>
      <c r="M382" s="7"/>
      <c r="N382" s="7"/>
      <c r="O382" s="7"/>
      <c r="P382" s="7"/>
      <c r="Q382" s="3">
        <v>12</v>
      </c>
      <c r="R382" s="8">
        <v>10</v>
      </c>
      <c r="S382" s="3"/>
      <c r="T382" s="7"/>
      <c r="U382" s="7"/>
      <c r="V382" s="20"/>
      <c r="W382" s="543" t="s">
        <v>18</v>
      </c>
      <c r="X382" s="515"/>
      <c r="Y382" s="516"/>
      <c r="Z382" s="7">
        <v>7.2</v>
      </c>
      <c r="AA382" s="7">
        <v>6</v>
      </c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>
        <v>12</v>
      </c>
      <c r="AP382" s="7">
        <v>10</v>
      </c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E382" s="7"/>
      <c r="BF382" s="7"/>
      <c r="BG382" s="7"/>
      <c r="BH382" s="7"/>
      <c r="BI382" s="7"/>
      <c r="BJ382" s="7"/>
      <c r="BK382" s="7"/>
    </row>
    <row r="383" spans="1:63" s="1" customFormat="1" x14ac:dyDescent="0.25">
      <c r="A383" s="543" t="s">
        <v>7</v>
      </c>
      <c r="B383" s="515"/>
      <c r="C383" s="516"/>
      <c r="D383" s="17">
        <v>0.6</v>
      </c>
      <c r="E383" s="8">
        <v>0.6</v>
      </c>
      <c r="F383" s="3"/>
      <c r="G383" s="7"/>
      <c r="H383" s="7"/>
      <c r="I383" s="20"/>
      <c r="J383" s="7"/>
      <c r="K383" s="7"/>
      <c r="L383" s="7"/>
      <c r="M383" s="7"/>
      <c r="N383" s="7"/>
      <c r="O383" s="7"/>
      <c r="P383" s="7"/>
      <c r="Q383" s="3">
        <v>0.8</v>
      </c>
      <c r="R383" s="8">
        <v>0.8</v>
      </c>
      <c r="S383" s="3"/>
      <c r="T383" s="7"/>
      <c r="U383" s="7"/>
      <c r="V383" s="20"/>
      <c r="W383" s="543" t="s">
        <v>7</v>
      </c>
      <c r="X383" s="515"/>
      <c r="Y383" s="516"/>
      <c r="Z383" s="7">
        <v>0.6</v>
      </c>
      <c r="AA383" s="7">
        <v>0.6</v>
      </c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>
        <v>0.8</v>
      </c>
      <c r="AP383" s="7">
        <v>0.8</v>
      </c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E383" s="7"/>
      <c r="BF383" s="7"/>
      <c r="BG383" s="7"/>
      <c r="BH383" s="7"/>
      <c r="BI383" s="7"/>
      <c r="BJ383" s="7"/>
      <c r="BK383" s="7"/>
    </row>
    <row r="384" spans="1:63" s="1" customFormat="1" ht="16.5" customHeight="1" x14ac:dyDescent="0.25">
      <c r="A384" s="543" t="s">
        <v>28</v>
      </c>
      <c r="B384" s="515"/>
      <c r="C384" s="516"/>
      <c r="D384" s="17">
        <v>3</v>
      </c>
      <c r="E384" s="8">
        <v>3</v>
      </c>
      <c r="F384" s="3"/>
      <c r="G384" s="7"/>
      <c r="H384" s="7"/>
      <c r="I384" s="20"/>
      <c r="J384" s="7"/>
      <c r="K384" s="7"/>
      <c r="L384" s="7"/>
      <c r="M384" s="7"/>
      <c r="N384" s="7"/>
      <c r="O384" s="7"/>
      <c r="P384" s="7"/>
      <c r="Q384" s="3">
        <v>5</v>
      </c>
      <c r="R384" s="8">
        <v>5</v>
      </c>
      <c r="S384" s="3"/>
      <c r="T384" s="7"/>
      <c r="U384" s="7"/>
      <c r="V384" s="20"/>
      <c r="W384" s="543" t="s">
        <v>28</v>
      </c>
      <c r="X384" s="515"/>
      <c r="Y384" s="516"/>
      <c r="Z384" s="7">
        <v>3</v>
      </c>
      <c r="AA384" s="7">
        <v>3</v>
      </c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>
        <v>5</v>
      </c>
      <c r="AP384" s="7">
        <v>5</v>
      </c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E384" s="7"/>
      <c r="BF384" s="7"/>
      <c r="BG384" s="7"/>
      <c r="BH384" s="7"/>
      <c r="BI384" s="7"/>
      <c r="BJ384" s="7"/>
      <c r="BK384" s="7"/>
    </row>
    <row r="385" spans="1:66" s="1" customFormat="1" x14ac:dyDescent="0.25">
      <c r="A385" s="543" t="s">
        <v>61</v>
      </c>
      <c r="B385" s="515"/>
      <c r="C385" s="516"/>
      <c r="D385" s="17">
        <v>120</v>
      </c>
      <c r="E385" s="8">
        <v>120</v>
      </c>
      <c r="F385" s="3"/>
      <c r="G385" s="7"/>
      <c r="H385" s="7"/>
      <c r="I385" s="20"/>
      <c r="J385" s="7"/>
      <c r="K385" s="7"/>
      <c r="L385" s="7"/>
      <c r="M385" s="7"/>
      <c r="N385" s="7"/>
      <c r="O385" s="7"/>
      <c r="P385" s="7"/>
      <c r="Q385" s="3">
        <v>200</v>
      </c>
      <c r="R385" s="8">
        <v>200</v>
      </c>
      <c r="S385" s="3"/>
      <c r="T385" s="7"/>
      <c r="U385" s="7"/>
      <c r="V385" s="20"/>
      <c r="W385" s="543" t="s">
        <v>61</v>
      </c>
      <c r="X385" s="515"/>
      <c r="Y385" s="516"/>
      <c r="Z385" s="7">
        <v>120</v>
      </c>
      <c r="AA385" s="7">
        <v>120</v>
      </c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>
        <v>200</v>
      </c>
      <c r="AP385" s="7">
        <v>200</v>
      </c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E385" s="7"/>
      <c r="BF385" s="7"/>
      <c r="BG385" s="7"/>
      <c r="BH385" s="7"/>
      <c r="BI385" s="7"/>
      <c r="BJ385" s="7"/>
      <c r="BK385" s="7"/>
    </row>
    <row r="386" spans="1:66" s="1" customFormat="1" ht="15.6" x14ac:dyDescent="0.3">
      <c r="A386" s="543"/>
      <c r="B386" s="515"/>
      <c r="C386" s="516"/>
      <c r="D386" s="17"/>
      <c r="E386" s="8"/>
      <c r="F386" s="9">
        <v>1.04</v>
      </c>
      <c r="G386" s="10">
        <v>2.93</v>
      </c>
      <c r="H386" s="10">
        <v>5.08</v>
      </c>
      <c r="I386" s="10">
        <v>50.85</v>
      </c>
      <c r="J386" s="9">
        <v>2.8000000000000001E-2</v>
      </c>
      <c r="K386" s="10">
        <v>16.03</v>
      </c>
      <c r="L386" s="10"/>
      <c r="M386" s="10">
        <v>26</v>
      </c>
      <c r="N386" s="10">
        <v>29.8</v>
      </c>
      <c r="O386" s="10">
        <v>14.6</v>
      </c>
      <c r="P386" s="214">
        <v>0.53</v>
      </c>
      <c r="Q386" s="24"/>
      <c r="R386" s="6"/>
      <c r="S386" s="9">
        <v>1.74</v>
      </c>
      <c r="T386" s="10">
        <v>4.88</v>
      </c>
      <c r="U386" s="18">
        <v>8.48</v>
      </c>
      <c r="V386" s="10">
        <v>84.75</v>
      </c>
      <c r="W386" s="515"/>
      <c r="X386" s="515"/>
      <c r="Y386" s="516"/>
      <c r="Z386" s="7"/>
      <c r="AA386" s="7"/>
      <c r="AB386" s="10">
        <v>64.8</v>
      </c>
      <c r="AC386" s="7">
        <v>227.7</v>
      </c>
      <c r="AD386" s="7">
        <v>25.95</v>
      </c>
      <c r="AE386" s="10">
        <v>13.35</v>
      </c>
      <c r="AF386" s="10">
        <v>28.5</v>
      </c>
      <c r="AG386" s="7">
        <v>0.47</v>
      </c>
      <c r="AH386" s="7"/>
      <c r="AI386" s="10">
        <v>788.4</v>
      </c>
      <c r="AJ386" s="10">
        <v>1.41</v>
      </c>
      <c r="AK386" s="7">
        <v>3.4500000000000003E-2</v>
      </c>
      <c r="AL386" s="7">
        <v>2.7E-2</v>
      </c>
      <c r="AM386" s="7">
        <v>0.48599999999999999</v>
      </c>
      <c r="AN386" s="7">
        <v>11.07</v>
      </c>
      <c r="AO386" s="10"/>
      <c r="AP386" s="10"/>
      <c r="AQ386" s="10">
        <v>108</v>
      </c>
      <c r="AR386" s="7">
        <v>379.5</v>
      </c>
      <c r="AS386" s="7">
        <v>43.25</v>
      </c>
      <c r="AT386" s="10">
        <v>22.25</v>
      </c>
      <c r="AU386" s="10">
        <v>47.5</v>
      </c>
      <c r="AV386" s="7">
        <v>0.79500000000000004</v>
      </c>
      <c r="AW386" s="7"/>
      <c r="AX386" s="7">
        <v>1314</v>
      </c>
      <c r="AY386" s="10">
        <v>2.36</v>
      </c>
      <c r="AZ386" s="10">
        <v>5.7000000000000002E-2</v>
      </c>
      <c r="BA386" s="7">
        <v>4.4999999999999998E-2</v>
      </c>
      <c r="BB386" s="7">
        <v>0.81</v>
      </c>
      <c r="BC386" s="7">
        <v>18.46</v>
      </c>
      <c r="BE386" s="9">
        <v>3.5000000000000003E-2</v>
      </c>
      <c r="BF386" s="10">
        <v>20.03</v>
      </c>
      <c r="BG386" s="10"/>
      <c r="BH386" s="10">
        <v>43.25</v>
      </c>
      <c r="BI386" s="10">
        <v>37.200000000000003</v>
      </c>
      <c r="BJ386" s="10">
        <v>18.2</v>
      </c>
      <c r="BK386" s="214">
        <v>0.66</v>
      </c>
    </row>
    <row r="387" spans="1:66" s="1" customFormat="1" ht="16.5" customHeight="1" x14ac:dyDescent="0.25">
      <c r="A387" s="543" t="s">
        <v>88</v>
      </c>
      <c r="B387" s="515"/>
      <c r="C387" s="516"/>
      <c r="D387" s="24">
        <v>5</v>
      </c>
      <c r="E387" s="6">
        <v>5</v>
      </c>
      <c r="F387" s="9">
        <v>0.14000000000000001</v>
      </c>
      <c r="G387" s="10">
        <v>0.75</v>
      </c>
      <c r="H387" s="10">
        <v>0.16</v>
      </c>
      <c r="I387" s="18">
        <v>10.3</v>
      </c>
      <c r="J387" s="10"/>
      <c r="K387" s="10"/>
      <c r="L387" s="10"/>
      <c r="M387" s="10"/>
      <c r="N387" s="10"/>
      <c r="O387" s="10"/>
      <c r="P387" s="10"/>
      <c r="Q387" s="30">
        <v>5</v>
      </c>
      <c r="R387" s="6">
        <v>5</v>
      </c>
      <c r="S387" s="9">
        <v>0.14000000000000001</v>
      </c>
      <c r="T387" s="10">
        <v>0.75</v>
      </c>
      <c r="U387" s="10">
        <v>0.16</v>
      </c>
      <c r="V387" s="18">
        <v>10.3</v>
      </c>
      <c r="W387" s="543" t="s">
        <v>88</v>
      </c>
      <c r="X387" s="515"/>
      <c r="Y387" s="516"/>
      <c r="Z387" s="7">
        <v>5</v>
      </c>
      <c r="AA387" s="10">
        <v>5</v>
      </c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29"/>
      <c r="AP387" s="10">
        <v>5</v>
      </c>
      <c r="AQ387" s="10"/>
      <c r="AR387" s="10"/>
      <c r="AS387" s="10"/>
      <c r="AT387" s="7"/>
      <c r="AU387" s="10"/>
      <c r="AV387" s="10"/>
      <c r="AW387" s="7"/>
      <c r="AX387" s="7"/>
      <c r="AY387" s="10"/>
      <c r="AZ387" s="10"/>
      <c r="BA387" s="7"/>
      <c r="BB387" s="7"/>
      <c r="BC387" s="7"/>
      <c r="BE387" s="10"/>
      <c r="BF387" s="10"/>
      <c r="BG387" s="10"/>
      <c r="BH387" s="10"/>
      <c r="BI387" s="10"/>
      <c r="BJ387" s="10"/>
      <c r="BK387" s="10"/>
    </row>
    <row r="388" spans="1:66" ht="15.75" customHeight="1" x14ac:dyDescent="0.3">
      <c r="A388" s="512"/>
      <c r="B388" s="512"/>
      <c r="C388" s="512"/>
      <c r="D388" s="54"/>
      <c r="E388" s="47"/>
      <c r="F388" s="50"/>
      <c r="G388" s="51"/>
      <c r="H388" s="51"/>
      <c r="I388" s="52"/>
      <c r="J388" s="201"/>
      <c r="K388" s="201"/>
      <c r="L388" s="201"/>
      <c r="M388" s="201"/>
      <c r="N388" s="201"/>
      <c r="O388" s="201"/>
      <c r="P388" s="201"/>
      <c r="Q388" s="50"/>
      <c r="R388" s="49"/>
      <c r="S388" s="50"/>
      <c r="T388" s="51"/>
      <c r="U388" s="129"/>
      <c r="V388" s="99"/>
      <c r="W388" s="513"/>
      <c r="X388" s="513"/>
      <c r="Y388" s="513"/>
      <c r="Z388" s="38"/>
      <c r="AA388" s="38"/>
      <c r="AB388" s="51"/>
      <c r="AC388" s="129"/>
      <c r="AD388" s="129"/>
      <c r="AE388" s="51"/>
      <c r="AF388" s="51"/>
      <c r="AG388" s="129"/>
      <c r="AH388" s="129"/>
      <c r="AI388" s="51"/>
      <c r="AJ388" s="51"/>
      <c r="AK388" s="129"/>
      <c r="AL388" s="129"/>
      <c r="AM388" s="129"/>
      <c r="AN388" s="129"/>
      <c r="AO388" s="51"/>
      <c r="AP388" s="51"/>
      <c r="AQ388" s="51"/>
      <c r="AR388" s="129"/>
      <c r="AS388" s="129"/>
      <c r="AT388" s="51"/>
      <c r="AU388" s="51"/>
      <c r="AV388" s="129"/>
      <c r="AW388" s="129"/>
      <c r="AX388" s="51"/>
      <c r="AY388" s="51"/>
      <c r="AZ388" s="129"/>
      <c r="BA388" s="129"/>
      <c r="BB388" s="129"/>
      <c r="BC388" s="129"/>
      <c r="BE388" s="201"/>
      <c r="BF388" s="201"/>
      <c r="BG388" s="201"/>
      <c r="BH388" s="201"/>
      <c r="BI388" s="201"/>
      <c r="BJ388" s="201"/>
      <c r="BK388" s="201"/>
    </row>
    <row r="389" spans="1:66" ht="15.75" customHeight="1" x14ac:dyDescent="0.25">
      <c r="A389" s="504" t="s">
        <v>168</v>
      </c>
      <c r="B389" s="504"/>
      <c r="C389" s="504"/>
      <c r="D389" s="48"/>
      <c r="E389" s="49">
        <v>160</v>
      </c>
      <c r="F389" s="44"/>
      <c r="G389" s="38"/>
      <c r="H389" s="38"/>
      <c r="I389" s="45"/>
      <c r="J389" s="200"/>
      <c r="K389" s="200"/>
      <c r="L389" s="200"/>
      <c r="M389" s="200"/>
      <c r="N389" s="200"/>
      <c r="O389" s="200"/>
      <c r="P389" s="200"/>
      <c r="Q389" s="50"/>
      <c r="R389" s="49">
        <v>210</v>
      </c>
      <c r="S389" s="44"/>
      <c r="T389" s="38"/>
      <c r="U389" s="51"/>
      <c r="V389" s="49"/>
      <c r="W389" s="510" t="s">
        <v>168</v>
      </c>
      <c r="X389" s="510"/>
      <c r="Y389" s="510"/>
      <c r="Z389" s="51"/>
      <c r="AA389" s="51" t="s">
        <v>169</v>
      </c>
      <c r="AB389" s="38"/>
      <c r="AC389" s="51"/>
      <c r="AD389" s="51"/>
      <c r="AE389" s="38"/>
      <c r="AF389" s="38"/>
      <c r="AG389" s="51"/>
      <c r="AH389" s="51"/>
      <c r="AI389" s="38"/>
      <c r="AJ389" s="38"/>
      <c r="AK389" s="51"/>
      <c r="AL389" s="51"/>
      <c r="AM389" s="51"/>
      <c r="AN389" s="51"/>
      <c r="AO389" s="51"/>
      <c r="AP389" s="51" t="s">
        <v>170</v>
      </c>
      <c r="AQ389" s="38"/>
      <c r="AR389" s="51"/>
      <c r="AS389" s="51"/>
      <c r="AT389" s="38"/>
      <c r="AU389" s="38"/>
      <c r="AV389" s="51"/>
      <c r="AW389" s="51"/>
      <c r="AX389" s="38"/>
      <c r="AY389" s="38"/>
      <c r="AZ389" s="51"/>
      <c r="BA389" s="51"/>
      <c r="BB389" s="51"/>
      <c r="BC389" s="51"/>
      <c r="BE389" s="200"/>
      <c r="BF389" s="200"/>
      <c r="BG389" s="200"/>
      <c r="BH389" s="200"/>
      <c r="BI389" s="200"/>
      <c r="BJ389" s="200"/>
      <c r="BK389" s="200"/>
    </row>
    <row r="390" spans="1:66" ht="15.75" customHeight="1" x14ac:dyDescent="0.25">
      <c r="A390" s="512" t="s">
        <v>197</v>
      </c>
      <c r="B390" s="512"/>
      <c r="C390" s="512"/>
      <c r="D390" s="54">
        <v>127</v>
      </c>
      <c r="E390" s="47">
        <v>111</v>
      </c>
      <c r="F390" s="44"/>
      <c r="G390" s="38"/>
      <c r="H390" s="38"/>
      <c r="I390" s="45"/>
      <c r="J390" s="200"/>
      <c r="K390" s="200"/>
      <c r="L390" s="200"/>
      <c r="M390" s="200"/>
      <c r="N390" s="200"/>
      <c r="O390" s="200"/>
      <c r="P390" s="200"/>
      <c r="Q390" s="44">
        <v>157</v>
      </c>
      <c r="R390" s="47">
        <v>137</v>
      </c>
      <c r="S390" s="44"/>
      <c r="T390" s="38"/>
      <c r="U390" s="73"/>
      <c r="V390" s="69"/>
      <c r="W390" s="499" t="s">
        <v>197</v>
      </c>
      <c r="X390" s="499"/>
      <c r="Y390" s="499"/>
      <c r="Z390" s="38">
        <v>84</v>
      </c>
      <c r="AA390" s="38">
        <v>82</v>
      </c>
      <c r="AB390" s="38"/>
      <c r="AC390" s="73"/>
      <c r="AD390" s="73"/>
      <c r="AE390" s="38"/>
      <c r="AF390" s="38"/>
      <c r="AG390" s="73"/>
      <c r="AH390" s="73"/>
      <c r="AI390" s="38"/>
      <c r="AJ390" s="38"/>
      <c r="AK390" s="73"/>
      <c r="AL390" s="73"/>
      <c r="AM390" s="73"/>
      <c r="AN390" s="73"/>
      <c r="AO390" s="38">
        <v>112</v>
      </c>
      <c r="AP390" s="38">
        <v>109</v>
      </c>
      <c r="AQ390" s="38"/>
      <c r="AR390" s="73"/>
      <c r="AS390" s="73"/>
      <c r="AT390" s="38"/>
      <c r="AU390" s="38"/>
      <c r="AV390" s="73"/>
      <c r="AW390" s="73"/>
      <c r="AX390" s="38"/>
      <c r="AY390" s="38"/>
      <c r="AZ390" s="73"/>
      <c r="BA390" s="73"/>
      <c r="BB390" s="73"/>
      <c r="BC390" s="73"/>
      <c r="BE390" s="200"/>
      <c r="BF390" s="200"/>
      <c r="BG390" s="200"/>
      <c r="BH390" s="200"/>
      <c r="BI390" s="200"/>
      <c r="BJ390" s="200"/>
      <c r="BK390" s="200"/>
    </row>
    <row r="391" spans="1:66" ht="15.75" customHeight="1" x14ac:dyDescent="0.25">
      <c r="A391" s="512" t="s">
        <v>19</v>
      </c>
      <c r="B391" s="512"/>
      <c r="C391" s="512"/>
      <c r="D391" s="54">
        <v>6</v>
      </c>
      <c r="E391" s="47">
        <v>6</v>
      </c>
      <c r="F391" s="44"/>
      <c r="G391" s="38"/>
      <c r="H391" s="38"/>
      <c r="I391" s="45"/>
      <c r="J391" s="200"/>
      <c r="K391" s="200"/>
      <c r="L391" s="200"/>
      <c r="M391" s="200"/>
      <c r="N391" s="200"/>
      <c r="O391" s="200"/>
      <c r="P391" s="200"/>
      <c r="Q391" s="44">
        <v>8</v>
      </c>
      <c r="R391" s="47">
        <v>8</v>
      </c>
      <c r="S391" s="44"/>
      <c r="T391" s="38"/>
      <c r="U391" s="38"/>
      <c r="V391" s="47"/>
      <c r="W391" s="499" t="s">
        <v>28</v>
      </c>
      <c r="X391" s="499"/>
      <c r="Y391" s="499"/>
      <c r="Z391" s="38">
        <v>6</v>
      </c>
      <c r="AA391" s="38">
        <v>6</v>
      </c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>
        <v>8</v>
      </c>
      <c r="AP391" s="38">
        <v>8</v>
      </c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E391" s="200"/>
      <c r="BF391" s="200"/>
      <c r="BG391" s="200"/>
      <c r="BH391" s="200"/>
      <c r="BI391" s="200"/>
      <c r="BJ391" s="200"/>
      <c r="BK391" s="200"/>
    </row>
    <row r="392" spans="1:66" ht="15.75" customHeight="1" x14ac:dyDescent="0.25">
      <c r="A392" s="512" t="s">
        <v>18</v>
      </c>
      <c r="B392" s="512"/>
      <c r="C392" s="512"/>
      <c r="D392" s="67">
        <v>8</v>
      </c>
      <c r="E392" s="47">
        <v>7</v>
      </c>
      <c r="F392" s="44"/>
      <c r="G392" s="38"/>
      <c r="H392" s="38"/>
      <c r="I392" s="45"/>
      <c r="J392" s="200"/>
      <c r="K392" s="200"/>
      <c r="L392" s="200"/>
      <c r="M392" s="200"/>
      <c r="N392" s="200"/>
      <c r="O392" s="200"/>
      <c r="P392" s="200"/>
      <c r="Q392" s="186">
        <v>11</v>
      </c>
      <c r="R392" s="47">
        <v>9</v>
      </c>
      <c r="S392" s="44"/>
      <c r="T392" s="38"/>
      <c r="U392" s="38"/>
      <c r="V392" s="47"/>
      <c r="W392" s="499" t="s">
        <v>18</v>
      </c>
      <c r="X392" s="499"/>
      <c r="Y392" s="499"/>
      <c r="Z392" s="91">
        <v>8</v>
      </c>
      <c r="AA392" s="38">
        <v>7</v>
      </c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91">
        <v>11</v>
      </c>
      <c r="AP392" s="38">
        <v>9</v>
      </c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E392" s="200"/>
      <c r="BF392" s="200"/>
      <c r="BG392" s="200"/>
      <c r="BH392" s="200"/>
      <c r="BI392" s="200"/>
      <c r="BJ392" s="200"/>
      <c r="BK392" s="200"/>
    </row>
    <row r="393" spans="1:66" ht="15.75" customHeight="1" x14ac:dyDescent="0.25">
      <c r="A393" s="512" t="s">
        <v>48</v>
      </c>
      <c r="B393" s="512"/>
      <c r="C393" s="512"/>
      <c r="D393" s="54">
        <v>16</v>
      </c>
      <c r="E393" s="47">
        <v>13</v>
      </c>
      <c r="F393" s="44"/>
      <c r="G393" s="38"/>
      <c r="H393" s="38"/>
      <c r="I393" s="45"/>
      <c r="J393" s="200"/>
      <c r="K393" s="200"/>
      <c r="L393" s="200"/>
      <c r="M393" s="200"/>
      <c r="N393" s="200"/>
      <c r="O393" s="200"/>
      <c r="P393" s="200"/>
      <c r="Q393" s="44">
        <v>16</v>
      </c>
      <c r="R393" s="47">
        <v>13</v>
      </c>
      <c r="S393" s="44"/>
      <c r="T393" s="38"/>
      <c r="U393" s="38"/>
      <c r="V393" s="47"/>
      <c r="W393" s="499" t="s">
        <v>48</v>
      </c>
      <c r="X393" s="499"/>
      <c r="Y393" s="499"/>
      <c r="Z393" s="38">
        <v>16</v>
      </c>
      <c r="AA393" s="38">
        <v>13</v>
      </c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>
        <v>16</v>
      </c>
      <c r="AP393" s="38">
        <v>13</v>
      </c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E393" s="200"/>
      <c r="BF393" s="200"/>
      <c r="BG393" s="200"/>
      <c r="BH393" s="200"/>
      <c r="BI393" s="200"/>
      <c r="BJ393" s="200"/>
      <c r="BK393" s="200"/>
    </row>
    <row r="394" spans="1:66" ht="15.75" customHeight="1" x14ac:dyDescent="0.25">
      <c r="A394" s="512" t="s">
        <v>7</v>
      </c>
      <c r="B394" s="512"/>
      <c r="C394" s="512"/>
      <c r="D394" s="54"/>
      <c r="E394" s="47"/>
      <c r="F394" s="44"/>
      <c r="G394" s="38"/>
      <c r="H394" s="38"/>
      <c r="I394" s="45"/>
      <c r="J394" s="200"/>
      <c r="K394" s="200"/>
      <c r="L394" s="200"/>
      <c r="M394" s="200"/>
      <c r="N394" s="200"/>
      <c r="O394" s="200"/>
      <c r="P394" s="200"/>
      <c r="Q394" s="44">
        <v>7</v>
      </c>
      <c r="R394" s="47">
        <v>7</v>
      </c>
      <c r="S394" s="44"/>
      <c r="T394" s="38"/>
      <c r="U394" s="51"/>
      <c r="V394" s="49"/>
      <c r="W394" s="499" t="s">
        <v>7</v>
      </c>
      <c r="X394" s="499"/>
      <c r="Y394" s="499"/>
      <c r="Z394" s="38">
        <v>2.4</v>
      </c>
      <c r="AA394" s="38">
        <v>2.4</v>
      </c>
      <c r="AB394" s="38"/>
      <c r="AC394" s="51"/>
      <c r="AD394" s="51"/>
      <c r="AE394" s="38"/>
      <c r="AF394" s="38"/>
      <c r="AG394" s="51"/>
      <c r="AH394" s="51"/>
      <c r="AI394" s="38"/>
      <c r="AJ394" s="38"/>
      <c r="AK394" s="51"/>
      <c r="AL394" s="51"/>
      <c r="AM394" s="51"/>
      <c r="AN394" s="51"/>
      <c r="AO394" s="38">
        <v>3</v>
      </c>
      <c r="AP394" s="38">
        <v>3</v>
      </c>
      <c r="AQ394" s="38"/>
      <c r="AR394" s="51"/>
      <c r="AS394" s="51"/>
      <c r="AT394" s="38"/>
      <c r="AU394" s="38"/>
      <c r="AV394" s="51"/>
      <c r="AW394" s="51"/>
      <c r="AX394" s="38"/>
      <c r="AY394" s="38"/>
      <c r="AZ394" s="51"/>
      <c r="BA394" s="51"/>
      <c r="BB394" s="51"/>
      <c r="BC394" s="51"/>
      <c r="BE394" s="200"/>
      <c r="BF394" s="200"/>
      <c r="BG394" s="200"/>
      <c r="BH394" s="200"/>
      <c r="BI394" s="200"/>
      <c r="BJ394" s="200"/>
      <c r="BK394" s="200"/>
    </row>
    <row r="395" spans="1:66" ht="15.75" customHeight="1" x14ac:dyDescent="0.25">
      <c r="A395" s="512" t="s">
        <v>32</v>
      </c>
      <c r="B395" s="512"/>
      <c r="C395" s="512"/>
      <c r="D395" s="54">
        <v>35</v>
      </c>
      <c r="E395" s="47">
        <v>35</v>
      </c>
      <c r="F395" s="44"/>
      <c r="G395" s="38"/>
      <c r="H395" s="38"/>
      <c r="I395" s="45"/>
      <c r="J395" s="200"/>
      <c r="K395" s="200"/>
      <c r="L395" s="200"/>
      <c r="M395" s="200"/>
      <c r="N395" s="200"/>
      <c r="O395" s="200"/>
      <c r="P395" s="200"/>
      <c r="Q395" s="44">
        <v>46</v>
      </c>
      <c r="R395" s="47">
        <v>46</v>
      </c>
      <c r="S395" s="44"/>
      <c r="T395" s="38"/>
      <c r="U395" s="51"/>
      <c r="V395" s="49"/>
      <c r="W395" s="499" t="s">
        <v>32</v>
      </c>
      <c r="X395" s="499"/>
      <c r="Y395" s="499"/>
      <c r="Z395" s="38">
        <v>35</v>
      </c>
      <c r="AA395" s="38">
        <v>35</v>
      </c>
      <c r="AB395" s="38"/>
      <c r="AC395" s="51"/>
      <c r="AD395" s="51"/>
      <c r="AE395" s="38"/>
      <c r="AF395" s="38"/>
      <c r="AG395" s="51"/>
      <c r="AH395" s="51"/>
      <c r="AI395" s="38"/>
      <c r="AJ395" s="38"/>
      <c r="AK395" s="51"/>
      <c r="AL395" s="51"/>
      <c r="AM395" s="51"/>
      <c r="AN395" s="51"/>
      <c r="AO395" s="38">
        <v>46</v>
      </c>
      <c r="AP395" s="38">
        <v>46</v>
      </c>
      <c r="AQ395" s="38"/>
      <c r="AR395" s="51"/>
      <c r="AS395" s="51"/>
      <c r="AT395" s="38"/>
      <c r="AU395" s="38"/>
      <c r="AV395" s="51"/>
      <c r="AW395" s="51"/>
      <c r="AX395" s="38"/>
      <c r="AY395" s="38"/>
      <c r="AZ395" s="51"/>
      <c r="BA395" s="51"/>
      <c r="BB395" s="51"/>
      <c r="BC395" s="51"/>
      <c r="BE395" s="200"/>
      <c r="BF395" s="200"/>
      <c r="BG395" s="200"/>
      <c r="BH395" s="200"/>
      <c r="BI395" s="200"/>
      <c r="BJ395" s="200"/>
      <c r="BK395" s="200"/>
    </row>
    <row r="396" spans="1:66" ht="15.75" customHeight="1" x14ac:dyDescent="0.25">
      <c r="A396" s="549" t="s">
        <v>61</v>
      </c>
      <c r="B396" s="549"/>
      <c r="C396" s="549"/>
      <c r="D396" s="98">
        <v>88</v>
      </c>
      <c r="E396" s="99">
        <v>88</v>
      </c>
      <c r="F396" s="130"/>
      <c r="G396" s="129"/>
      <c r="H396" s="129"/>
      <c r="I396" s="131"/>
      <c r="J396" s="210"/>
      <c r="K396" s="210"/>
      <c r="L396" s="210"/>
      <c r="M396" s="210"/>
      <c r="N396" s="210"/>
      <c r="O396" s="210"/>
      <c r="P396" s="210"/>
      <c r="Q396" s="130">
        <v>109</v>
      </c>
      <c r="R396" s="99">
        <v>109</v>
      </c>
      <c r="S396" s="130"/>
      <c r="T396" s="129"/>
      <c r="U396" s="51"/>
      <c r="V396" s="49"/>
      <c r="W396" s="657" t="s">
        <v>61</v>
      </c>
      <c r="X396" s="657"/>
      <c r="Y396" s="657"/>
      <c r="Z396" s="129">
        <v>88</v>
      </c>
      <c r="AA396" s="129">
        <v>88</v>
      </c>
      <c r="AB396" s="129"/>
      <c r="AC396" s="51"/>
      <c r="AD396" s="51"/>
      <c r="AE396" s="129"/>
      <c r="AF396" s="129"/>
      <c r="AG396" s="51"/>
      <c r="AH396" s="51"/>
      <c r="AI396" s="129"/>
      <c r="AJ396" s="129"/>
      <c r="AK396" s="51"/>
      <c r="AL396" s="51"/>
      <c r="AM396" s="51"/>
      <c r="AN396" s="51"/>
      <c r="AO396" s="129">
        <v>109</v>
      </c>
      <c r="AP396" s="129">
        <v>109</v>
      </c>
      <c r="AQ396" s="129"/>
      <c r="AR396" s="51"/>
      <c r="AS396" s="51"/>
      <c r="AT396" s="129"/>
      <c r="AU396" s="129"/>
      <c r="AV396" s="51"/>
      <c r="AW396" s="51"/>
      <c r="AX396" s="129"/>
      <c r="AY396" s="129"/>
      <c r="AZ396" s="51"/>
      <c r="BA396" s="51"/>
      <c r="BB396" s="51"/>
      <c r="BC396" s="51"/>
      <c r="BE396" s="210"/>
      <c r="BF396" s="210"/>
      <c r="BG396" s="210"/>
      <c r="BH396" s="210"/>
      <c r="BI396" s="210"/>
      <c r="BJ396" s="210"/>
      <c r="BK396" s="210"/>
    </row>
    <row r="397" spans="1:66" ht="15.75" customHeight="1" x14ac:dyDescent="0.3">
      <c r="A397" s="512"/>
      <c r="B397" s="512"/>
      <c r="C397" s="512"/>
      <c r="D397" s="54"/>
      <c r="E397" s="49" t="s">
        <v>169</v>
      </c>
      <c r="F397" s="50">
        <v>16</v>
      </c>
      <c r="G397" s="51">
        <v>14.78</v>
      </c>
      <c r="H397" s="51">
        <v>26.76</v>
      </c>
      <c r="I397" s="213">
        <v>325</v>
      </c>
      <c r="J397" s="178">
        <v>0.2</v>
      </c>
      <c r="K397" s="179">
        <v>0.41</v>
      </c>
      <c r="L397" s="179">
        <v>48</v>
      </c>
      <c r="M397" s="179">
        <v>30.2</v>
      </c>
      <c r="N397" s="179">
        <v>156.1</v>
      </c>
      <c r="O397" s="179">
        <v>34.200000000000003</v>
      </c>
      <c r="P397" s="180">
        <v>1.45</v>
      </c>
      <c r="Q397" s="48"/>
      <c r="R397" s="49" t="s">
        <v>170</v>
      </c>
      <c r="S397" s="50">
        <v>21.47</v>
      </c>
      <c r="T397" s="51">
        <v>19.690000000000001</v>
      </c>
      <c r="U397" s="73">
        <v>35.69</v>
      </c>
      <c r="V397" s="69">
        <v>406</v>
      </c>
      <c r="W397" s="499"/>
      <c r="X397" s="499"/>
      <c r="Y397" s="499"/>
      <c r="Z397" s="38"/>
      <c r="AA397" s="38"/>
      <c r="AB397" s="51">
        <v>267.60000000000002</v>
      </c>
      <c r="AC397" s="73">
        <v>178.2</v>
      </c>
      <c r="AD397" s="73">
        <v>33.700000000000003</v>
      </c>
      <c r="AE397" s="51">
        <v>34.799999999999997</v>
      </c>
      <c r="AF397" s="51">
        <v>146.5</v>
      </c>
      <c r="AG397" s="73">
        <v>1.57</v>
      </c>
      <c r="AH397" s="73">
        <v>36</v>
      </c>
      <c r="AI397" s="51">
        <v>1578</v>
      </c>
      <c r="AJ397" s="51">
        <v>0.45</v>
      </c>
      <c r="AK397" s="73">
        <v>0.04</v>
      </c>
      <c r="AL397" s="73">
        <v>0.09</v>
      </c>
      <c r="AM397" s="73">
        <v>3.05</v>
      </c>
      <c r="AN397" s="73">
        <v>0.41</v>
      </c>
      <c r="AO397" s="51"/>
      <c r="AP397" s="51"/>
      <c r="AQ397" s="51">
        <v>366.5</v>
      </c>
      <c r="AR397" s="73">
        <v>273.89999999999998</v>
      </c>
      <c r="AS397" s="73">
        <v>45.1</v>
      </c>
      <c r="AT397" s="51">
        <v>47.5</v>
      </c>
      <c r="AU397" s="51">
        <v>199.3</v>
      </c>
      <c r="AV397" s="73">
        <v>2.19</v>
      </c>
      <c r="AW397" s="73">
        <v>48</v>
      </c>
      <c r="AX397" s="51">
        <v>1668</v>
      </c>
      <c r="AY397" s="51">
        <v>0.62</v>
      </c>
      <c r="AZ397" s="73">
        <v>0.06</v>
      </c>
      <c r="BA397" s="73">
        <v>0.12</v>
      </c>
      <c r="BB397" s="73">
        <v>4.0599999999999996</v>
      </c>
      <c r="BC397" s="73">
        <v>1.01</v>
      </c>
      <c r="BE397" s="178">
        <v>0.26</v>
      </c>
      <c r="BF397" s="179">
        <v>1.01</v>
      </c>
      <c r="BG397" s="179">
        <v>64</v>
      </c>
      <c r="BH397" s="179">
        <v>40.299999999999997</v>
      </c>
      <c r="BI397" s="179">
        <v>209.5</v>
      </c>
      <c r="BJ397" s="179">
        <v>46.8</v>
      </c>
      <c r="BK397" s="180">
        <v>2.0299999999999998</v>
      </c>
    </row>
    <row r="398" spans="1:66" s="1" customFormat="1" x14ac:dyDescent="0.25">
      <c r="A398" s="521" t="s">
        <v>303</v>
      </c>
      <c r="B398" s="522"/>
      <c r="C398" s="523"/>
      <c r="D398" s="311">
        <v>36</v>
      </c>
      <c r="E398" s="312">
        <v>20</v>
      </c>
      <c r="F398" s="313">
        <v>0.1</v>
      </c>
      <c r="G398" s="314">
        <v>0.02</v>
      </c>
      <c r="H398" s="314">
        <v>0.46</v>
      </c>
      <c r="I398" s="315">
        <v>2.2000000000000002</v>
      </c>
      <c r="J398" s="10">
        <v>0.02</v>
      </c>
      <c r="K398" s="10">
        <v>3.4</v>
      </c>
      <c r="L398" s="10">
        <v>0</v>
      </c>
      <c r="M398" s="10">
        <v>35.53</v>
      </c>
      <c r="N398" s="10">
        <v>36.549999999999997</v>
      </c>
      <c r="O398" s="10">
        <v>18.079999999999998</v>
      </c>
      <c r="P398" s="10">
        <v>1.01</v>
      </c>
      <c r="Q398" s="311">
        <v>55</v>
      </c>
      <c r="R398" s="312">
        <v>30</v>
      </c>
      <c r="S398" s="313">
        <v>0.15</v>
      </c>
      <c r="T398" s="314">
        <v>0.03</v>
      </c>
      <c r="U398" s="314">
        <v>0.69</v>
      </c>
      <c r="V398" s="312">
        <v>3.3</v>
      </c>
      <c r="BE398" s="10">
        <v>0.02</v>
      </c>
      <c r="BF398" s="10">
        <v>3.4</v>
      </c>
      <c r="BG398" s="10">
        <v>0</v>
      </c>
      <c r="BH398" s="10">
        <v>35.53</v>
      </c>
      <c r="BI398" s="10">
        <v>36.549999999999997</v>
      </c>
      <c r="BJ398" s="10">
        <v>18.079999999999998</v>
      </c>
      <c r="BK398" s="10">
        <v>1.01</v>
      </c>
      <c r="BM398" s="39"/>
      <c r="BN398" s="39"/>
    </row>
    <row r="399" spans="1:66" ht="18.75" customHeight="1" x14ac:dyDescent="0.25">
      <c r="A399" s="597" t="s">
        <v>289</v>
      </c>
      <c r="B399" s="545"/>
      <c r="C399" s="598"/>
      <c r="D399" s="54"/>
      <c r="E399" s="49"/>
      <c r="F399" s="44"/>
      <c r="G399" s="38"/>
      <c r="H399" s="38"/>
      <c r="I399" s="45"/>
      <c r="J399" s="200"/>
      <c r="K399" s="200"/>
      <c r="L399" s="200"/>
      <c r="M399" s="200"/>
      <c r="N399" s="200"/>
      <c r="O399" s="200"/>
      <c r="P399" s="200"/>
      <c r="Q399" s="175"/>
      <c r="R399" s="176"/>
      <c r="S399" s="176"/>
      <c r="T399" s="176"/>
      <c r="U399" s="176"/>
      <c r="V399" s="176"/>
      <c r="W399" s="177"/>
      <c r="X399" s="48"/>
      <c r="Y399" s="49"/>
      <c r="Z399" s="44"/>
      <c r="AA399" s="38"/>
      <c r="AB399" s="38"/>
      <c r="AC399" s="47"/>
      <c r="AD399" s="504" t="s">
        <v>121</v>
      </c>
      <c r="AE399" s="510"/>
      <c r="AF399" s="511"/>
      <c r="AG399" s="38"/>
      <c r="AH399" s="51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51"/>
      <c r="AW399" s="51"/>
      <c r="AX399" s="38"/>
      <c r="AY399" s="38"/>
      <c r="AZ399" s="38"/>
      <c r="BA399" s="38"/>
      <c r="BB399" s="38"/>
      <c r="BC399" s="38"/>
      <c r="BD399" s="38"/>
      <c r="BE399" s="200"/>
      <c r="BF399" s="200"/>
      <c r="BG399" s="200"/>
      <c r="BH399" s="200"/>
      <c r="BI399" s="200"/>
      <c r="BJ399" s="200"/>
      <c r="BK399" s="200"/>
    </row>
    <row r="400" spans="1:66" ht="18.75" customHeight="1" x14ac:dyDescent="0.25">
      <c r="A400" s="504" t="s">
        <v>231</v>
      </c>
      <c r="B400" s="510"/>
      <c r="C400" s="511"/>
      <c r="D400" s="54"/>
      <c r="E400" s="49">
        <v>150</v>
      </c>
      <c r="F400" s="44"/>
      <c r="G400" s="38"/>
      <c r="H400" s="38"/>
      <c r="I400" s="45"/>
      <c r="J400" s="200"/>
      <c r="K400" s="200"/>
      <c r="L400" s="200"/>
      <c r="M400" s="200"/>
      <c r="N400" s="200"/>
      <c r="O400" s="200"/>
      <c r="P400" s="200"/>
      <c r="Q400" s="48"/>
      <c r="R400" s="49">
        <v>180</v>
      </c>
      <c r="S400" s="44"/>
      <c r="T400" s="38"/>
      <c r="U400" s="38"/>
      <c r="V400" s="47"/>
      <c r="W400" s="504" t="s">
        <v>144</v>
      </c>
      <c r="X400" s="510"/>
      <c r="Y400" s="511"/>
      <c r="Z400" s="38"/>
      <c r="AA400" s="51">
        <v>150</v>
      </c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51"/>
      <c r="AP400" s="51">
        <v>180</v>
      </c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E400" s="175"/>
      <c r="BF400" s="176"/>
      <c r="BG400" s="176"/>
      <c r="BH400" s="176"/>
      <c r="BI400" s="176"/>
      <c r="BJ400" s="176"/>
      <c r="BK400" s="177"/>
    </row>
    <row r="401" spans="1:63" ht="18.75" customHeight="1" x14ac:dyDescent="0.25">
      <c r="A401" s="512" t="s">
        <v>290</v>
      </c>
      <c r="B401" s="499"/>
      <c r="C401" s="513"/>
      <c r="D401" s="54">
        <v>8</v>
      </c>
      <c r="E401" s="47">
        <v>8</v>
      </c>
      <c r="F401" s="44"/>
      <c r="G401" s="38"/>
      <c r="H401" s="38"/>
      <c r="I401" s="45"/>
      <c r="J401" s="200"/>
      <c r="K401" s="200"/>
      <c r="L401" s="200"/>
      <c r="M401" s="200"/>
      <c r="N401" s="200"/>
      <c r="O401" s="200"/>
      <c r="P401" s="200"/>
      <c r="Q401" s="54">
        <v>10</v>
      </c>
      <c r="R401" s="47">
        <v>10</v>
      </c>
      <c r="S401" s="44"/>
      <c r="T401" s="38"/>
      <c r="U401" s="38"/>
      <c r="V401" s="47"/>
      <c r="W401" s="512" t="s">
        <v>22</v>
      </c>
      <c r="X401" s="499"/>
      <c r="Y401" s="513"/>
      <c r="Z401" s="38">
        <v>15</v>
      </c>
      <c r="AA401" s="38">
        <v>15</v>
      </c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>
        <v>18</v>
      </c>
      <c r="AP401" s="38">
        <v>18</v>
      </c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E401" s="175"/>
      <c r="BF401" s="176"/>
      <c r="BG401" s="176"/>
      <c r="BH401" s="176"/>
      <c r="BI401" s="176"/>
      <c r="BJ401" s="176"/>
      <c r="BK401" s="177"/>
    </row>
    <row r="402" spans="1:63" ht="18.75" customHeight="1" x14ac:dyDescent="0.25">
      <c r="A402" s="512" t="s">
        <v>291</v>
      </c>
      <c r="B402" s="499"/>
      <c r="C402" s="513"/>
      <c r="D402" s="54">
        <v>20</v>
      </c>
      <c r="E402" s="47">
        <v>18</v>
      </c>
      <c r="F402" s="44"/>
      <c r="G402" s="38"/>
      <c r="H402" s="38"/>
      <c r="I402" s="45"/>
      <c r="J402" s="200"/>
      <c r="K402" s="200"/>
      <c r="L402" s="200"/>
      <c r="M402" s="200"/>
      <c r="N402" s="200"/>
      <c r="O402" s="200"/>
      <c r="P402" s="200"/>
      <c r="Q402" s="54">
        <v>22</v>
      </c>
      <c r="R402" s="47">
        <v>20</v>
      </c>
      <c r="S402" s="44"/>
      <c r="T402" s="38"/>
      <c r="U402" s="38"/>
      <c r="V402" s="47"/>
      <c r="W402" s="512" t="s">
        <v>22</v>
      </c>
      <c r="X402" s="499"/>
      <c r="Y402" s="513"/>
      <c r="Z402" s="38">
        <v>15</v>
      </c>
      <c r="AA402" s="38">
        <v>15</v>
      </c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>
        <v>18</v>
      </c>
      <c r="AP402" s="38">
        <v>18</v>
      </c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E402" s="175"/>
      <c r="BF402" s="176"/>
      <c r="BG402" s="176"/>
      <c r="BH402" s="176"/>
      <c r="BI402" s="176"/>
      <c r="BJ402" s="176"/>
      <c r="BK402" s="177"/>
    </row>
    <row r="403" spans="1:63" ht="18.75" customHeight="1" x14ac:dyDescent="0.25">
      <c r="A403" s="512" t="s">
        <v>6</v>
      </c>
      <c r="B403" s="499"/>
      <c r="C403" s="513"/>
      <c r="D403" s="54">
        <v>15</v>
      </c>
      <c r="E403" s="47">
        <v>15</v>
      </c>
      <c r="F403" s="44"/>
      <c r="G403" s="38"/>
      <c r="H403" s="38"/>
      <c r="I403" s="45"/>
      <c r="J403" s="200"/>
      <c r="K403" s="200"/>
      <c r="L403" s="200"/>
      <c r="M403" s="200"/>
      <c r="N403" s="200"/>
      <c r="O403" s="200"/>
      <c r="P403" s="200"/>
      <c r="Q403" s="54">
        <v>18</v>
      </c>
      <c r="R403" s="47">
        <v>18</v>
      </c>
      <c r="S403" s="44"/>
      <c r="T403" s="38"/>
      <c r="U403" s="38"/>
      <c r="V403" s="47"/>
      <c r="W403" s="512" t="s">
        <v>6</v>
      </c>
      <c r="X403" s="499"/>
      <c r="Y403" s="513"/>
      <c r="Z403" s="38">
        <v>12</v>
      </c>
      <c r="AA403" s="38">
        <v>12</v>
      </c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>
        <v>15</v>
      </c>
      <c r="AP403" s="38">
        <v>15</v>
      </c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E403" s="175"/>
      <c r="BF403" s="176"/>
      <c r="BG403" s="176"/>
      <c r="BH403" s="176"/>
      <c r="BI403" s="176"/>
      <c r="BJ403" s="176"/>
      <c r="BK403" s="177"/>
    </row>
    <row r="404" spans="1:63" ht="18.75" customHeight="1" x14ac:dyDescent="0.3">
      <c r="A404" s="512"/>
      <c r="B404" s="499"/>
      <c r="C404" s="513"/>
      <c r="D404" s="200"/>
      <c r="E404" s="200"/>
      <c r="F404" s="201">
        <v>0.23</v>
      </c>
      <c r="G404" s="201">
        <v>0.09</v>
      </c>
      <c r="H404" s="201">
        <v>16.62</v>
      </c>
      <c r="I404" s="201">
        <v>98.1</v>
      </c>
      <c r="J404" s="201">
        <v>0.01</v>
      </c>
      <c r="K404" s="201">
        <v>19</v>
      </c>
      <c r="L404" s="201"/>
      <c r="M404" s="201">
        <v>14.39</v>
      </c>
      <c r="N404" s="201">
        <v>7.4</v>
      </c>
      <c r="O404" s="201">
        <v>6.98</v>
      </c>
      <c r="P404" s="201">
        <v>0.34</v>
      </c>
      <c r="Q404" s="48"/>
      <c r="R404" s="49"/>
      <c r="S404" s="50">
        <v>0.27</v>
      </c>
      <c r="T404" s="51">
        <v>0.11</v>
      </c>
      <c r="U404" s="51">
        <v>19.940000000000001</v>
      </c>
      <c r="V404" s="49">
        <v>111.72</v>
      </c>
      <c r="W404" s="512"/>
      <c r="X404" s="499"/>
      <c r="Y404" s="513"/>
      <c r="Z404" s="38"/>
      <c r="AA404" s="38"/>
      <c r="AB404" s="51">
        <v>1.9</v>
      </c>
      <c r="AC404" s="51">
        <v>87.4</v>
      </c>
      <c r="AD404" s="51">
        <v>23.9</v>
      </c>
      <c r="AE404" s="51">
        <v>4.5</v>
      </c>
      <c r="AF404" s="51">
        <v>11.6</v>
      </c>
      <c r="AG404" s="51">
        <v>0.94</v>
      </c>
      <c r="AH404" s="51"/>
      <c r="AI404" s="51">
        <v>2</v>
      </c>
      <c r="AJ404" s="51">
        <v>0.15</v>
      </c>
      <c r="AK404" s="51">
        <v>2E-3</v>
      </c>
      <c r="AL404" s="51">
        <v>5.0000000000000001E-3</v>
      </c>
      <c r="AM404" s="51">
        <v>0.108</v>
      </c>
      <c r="AN404" s="51">
        <v>0.3</v>
      </c>
      <c r="AO404" s="51"/>
      <c r="AP404" s="51"/>
      <c r="AQ404" s="51">
        <v>2.2999999999999998</v>
      </c>
      <c r="AR404" s="51">
        <v>104.8</v>
      </c>
      <c r="AS404" s="51">
        <v>28.6</v>
      </c>
      <c r="AT404" s="51">
        <v>5.4</v>
      </c>
      <c r="AU404" s="51">
        <v>13.9</v>
      </c>
      <c r="AV404" s="51">
        <v>1.1200000000000001</v>
      </c>
      <c r="AW404" s="51"/>
      <c r="AX404" s="51">
        <v>2</v>
      </c>
      <c r="AY404" s="51">
        <v>0.18</v>
      </c>
      <c r="AZ404" s="51">
        <v>3.0000000000000001E-3</v>
      </c>
      <c r="BA404" s="51">
        <v>6.0000000000000001E-3</v>
      </c>
      <c r="BB404" s="51">
        <v>0.13</v>
      </c>
      <c r="BC404" s="51">
        <v>0.36</v>
      </c>
      <c r="BE404" s="178">
        <v>0.05</v>
      </c>
      <c r="BF404" s="179">
        <v>21</v>
      </c>
      <c r="BG404" s="179"/>
      <c r="BH404" s="179">
        <v>16.8</v>
      </c>
      <c r="BI404" s="179">
        <v>9.6</v>
      </c>
      <c r="BJ404" s="179">
        <v>7.85</v>
      </c>
      <c r="BK404" s="180">
        <v>0.56999999999999995</v>
      </c>
    </row>
    <row r="405" spans="1:63" ht="15.75" customHeight="1" x14ac:dyDescent="0.25">
      <c r="A405" s="504" t="s">
        <v>10</v>
      </c>
      <c r="B405" s="504"/>
      <c r="C405" s="504"/>
      <c r="D405" s="54">
        <v>25</v>
      </c>
      <c r="E405" s="49">
        <v>25</v>
      </c>
      <c r="F405" s="50">
        <v>1.98</v>
      </c>
      <c r="G405" s="51">
        <v>0.25</v>
      </c>
      <c r="H405" s="51">
        <v>12.08</v>
      </c>
      <c r="I405" s="213">
        <v>58.3</v>
      </c>
      <c r="J405" s="178">
        <v>4.4999999999999998E-2</v>
      </c>
      <c r="K405" s="179"/>
      <c r="L405" s="179"/>
      <c r="M405" s="179">
        <v>10</v>
      </c>
      <c r="N405" s="179">
        <v>46.8</v>
      </c>
      <c r="O405" s="179">
        <v>13.2</v>
      </c>
      <c r="P405" s="180">
        <v>1.07</v>
      </c>
      <c r="Q405" s="54">
        <v>30</v>
      </c>
      <c r="R405" s="49">
        <v>30</v>
      </c>
      <c r="S405" s="50">
        <v>2.37</v>
      </c>
      <c r="T405" s="51">
        <v>0.3</v>
      </c>
      <c r="U405" s="51">
        <v>14.49</v>
      </c>
      <c r="V405" s="49">
        <v>70</v>
      </c>
      <c r="W405" s="511" t="s">
        <v>10</v>
      </c>
      <c r="X405" s="511"/>
      <c r="Y405" s="511"/>
      <c r="Z405" s="38">
        <v>30</v>
      </c>
      <c r="AA405" s="51">
        <v>30</v>
      </c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38">
        <v>40</v>
      </c>
      <c r="AP405" s="51">
        <v>40</v>
      </c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E405" s="178">
        <v>5.3999999999999999E-2</v>
      </c>
      <c r="BF405" s="179"/>
      <c r="BG405" s="179"/>
      <c r="BH405" s="179">
        <v>10.5</v>
      </c>
      <c r="BI405" s="179">
        <v>47.4</v>
      </c>
      <c r="BJ405" s="179">
        <v>14.1</v>
      </c>
      <c r="BK405" s="180">
        <v>1.17</v>
      </c>
    </row>
    <row r="406" spans="1:63" ht="15.75" customHeight="1" x14ac:dyDescent="0.25">
      <c r="A406" s="504" t="s">
        <v>23</v>
      </c>
      <c r="B406" s="504"/>
      <c r="C406" s="504"/>
      <c r="D406" s="200">
        <v>30</v>
      </c>
      <c r="E406" s="201">
        <v>30</v>
      </c>
      <c r="F406" s="201">
        <v>2.64</v>
      </c>
      <c r="G406" s="201">
        <v>0.48</v>
      </c>
      <c r="H406" s="201">
        <v>13.36</v>
      </c>
      <c r="I406" s="201">
        <v>70</v>
      </c>
      <c r="J406" s="201">
        <v>5.3999999999999999E-2</v>
      </c>
      <c r="K406" s="201"/>
      <c r="L406" s="201"/>
      <c r="M406" s="201">
        <v>10.5</v>
      </c>
      <c r="N406" s="201">
        <v>47.4</v>
      </c>
      <c r="O406" s="201">
        <v>14.1</v>
      </c>
      <c r="P406" s="201">
        <v>1.17</v>
      </c>
      <c r="Q406" s="200">
        <v>40</v>
      </c>
      <c r="R406" s="201">
        <v>40</v>
      </c>
      <c r="S406" s="201">
        <v>2.98</v>
      </c>
      <c r="T406" s="201">
        <v>0.6</v>
      </c>
      <c r="U406" s="201">
        <v>15.2</v>
      </c>
      <c r="V406" s="201">
        <v>85</v>
      </c>
      <c r="W406" s="544" t="s">
        <v>23</v>
      </c>
      <c r="X406" s="545"/>
      <c r="Y406" s="546"/>
      <c r="Z406" s="200">
        <v>25</v>
      </c>
      <c r="AA406" s="201">
        <v>25</v>
      </c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0">
        <v>30</v>
      </c>
      <c r="AP406" s="201">
        <v>30</v>
      </c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1"/>
      <c r="BB406" s="201"/>
      <c r="BC406" s="201"/>
      <c r="BD406" s="230"/>
      <c r="BE406" s="201">
        <v>0.06</v>
      </c>
      <c r="BF406" s="201"/>
      <c r="BG406" s="201"/>
      <c r="BH406" s="201">
        <v>12.8</v>
      </c>
      <c r="BI406" s="201">
        <v>47.4</v>
      </c>
      <c r="BJ406" s="201">
        <v>14.1</v>
      </c>
      <c r="BK406" s="201">
        <v>1.17</v>
      </c>
    </row>
    <row r="407" spans="1:63" s="77" customFormat="1" ht="15.75" customHeight="1" x14ac:dyDescent="0.25">
      <c r="A407" s="653" t="s">
        <v>187</v>
      </c>
      <c r="B407" s="653"/>
      <c r="C407" s="653"/>
      <c r="D407" s="132"/>
      <c r="E407" s="133">
        <f>SUM(E378+E387+E389+E398+E400+E405+E406)</f>
        <v>540</v>
      </c>
      <c r="F407" s="134">
        <f t="shared" ref="F407:P407" si="34">SUM(F388:F406)</f>
        <v>20.950000000000003</v>
      </c>
      <c r="G407" s="134">
        <f t="shared" si="34"/>
        <v>15.62</v>
      </c>
      <c r="H407" s="134">
        <f t="shared" si="34"/>
        <v>69.28</v>
      </c>
      <c r="I407" s="184">
        <f t="shared" si="34"/>
        <v>553.59999999999991</v>
      </c>
      <c r="J407" s="184">
        <f t="shared" si="34"/>
        <v>0.32900000000000001</v>
      </c>
      <c r="K407" s="184">
        <f t="shared" si="34"/>
        <v>22.81</v>
      </c>
      <c r="L407" s="184">
        <f t="shared" si="34"/>
        <v>48</v>
      </c>
      <c r="M407" s="184">
        <f t="shared" si="34"/>
        <v>100.62</v>
      </c>
      <c r="N407" s="184">
        <f t="shared" si="34"/>
        <v>294.24999999999994</v>
      </c>
      <c r="O407" s="184">
        <f t="shared" si="34"/>
        <v>86.56</v>
      </c>
      <c r="P407" s="184">
        <f t="shared" si="34"/>
        <v>5.04</v>
      </c>
      <c r="Q407" s="134"/>
      <c r="R407" s="133">
        <f>SUM(R378+R389+R398+R400+R405+R406)</f>
        <v>740</v>
      </c>
      <c r="S407" s="134">
        <f>SUM(S388:S406)</f>
        <v>27.24</v>
      </c>
      <c r="T407" s="134">
        <f>SUM(T388:T406)</f>
        <v>20.730000000000004</v>
      </c>
      <c r="U407" s="134">
        <f>SUM(U388:U406)</f>
        <v>86.009999999999991</v>
      </c>
      <c r="V407" s="134">
        <f>SUM(V388:V406)</f>
        <v>676.02</v>
      </c>
      <c r="W407" s="702" t="s">
        <v>187</v>
      </c>
      <c r="X407" s="702"/>
      <c r="Y407" s="702"/>
      <c r="Z407" s="135"/>
      <c r="AA407" s="135"/>
      <c r="AB407" s="136"/>
      <c r="AC407" s="135"/>
      <c r="AD407" s="135"/>
      <c r="AE407" s="136"/>
      <c r="AF407" s="136"/>
      <c r="AG407" s="135"/>
      <c r="AH407" s="135"/>
      <c r="AI407" s="136"/>
      <c r="AJ407" s="136"/>
      <c r="AK407" s="135"/>
      <c r="AL407" s="135"/>
      <c r="AM407" s="135"/>
      <c r="AN407" s="135"/>
      <c r="AO407" s="136"/>
      <c r="AP407" s="136"/>
      <c r="AQ407" s="136"/>
      <c r="AR407" s="135"/>
      <c r="AS407" s="135"/>
      <c r="AT407" s="136"/>
      <c r="AU407" s="136"/>
      <c r="AV407" s="135"/>
      <c r="AW407" s="135"/>
      <c r="AX407" s="136"/>
      <c r="AY407" s="136"/>
      <c r="AZ407" s="135"/>
      <c r="BA407" s="135"/>
      <c r="BB407" s="135"/>
      <c r="BC407" s="135"/>
      <c r="BE407" s="184">
        <f t="shared" ref="BE407:BK407" si="35">SUM(BE388:BE406)</f>
        <v>0.44400000000000001</v>
      </c>
      <c r="BF407" s="184">
        <f t="shared" si="35"/>
        <v>25.41</v>
      </c>
      <c r="BG407" s="184">
        <f t="shared" si="35"/>
        <v>64</v>
      </c>
      <c r="BH407" s="184">
        <f t="shared" si="35"/>
        <v>115.92999999999999</v>
      </c>
      <c r="BI407" s="184">
        <f t="shared" si="35"/>
        <v>350.45</v>
      </c>
      <c r="BJ407" s="184">
        <f t="shared" si="35"/>
        <v>100.92999999999998</v>
      </c>
      <c r="BK407" s="184">
        <f t="shared" si="35"/>
        <v>5.9499999999999993</v>
      </c>
    </row>
    <row r="408" spans="1:63" ht="15.75" customHeight="1" x14ac:dyDescent="0.25">
      <c r="A408" s="533" t="s">
        <v>24</v>
      </c>
      <c r="B408" s="533"/>
      <c r="C408" s="533"/>
      <c r="D408" s="54"/>
      <c r="E408" s="47"/>
      <c r="F408" s="44"/>
      <c r="G408" s="38"/>
      <c r="H408" s="38"/>
      <c r="I408" s="45"/>
      <c r="J408" s="200"/>
      <c r="K408" s="200"/>
      <c r="L408" s="200"/>
      <c r="M408" s="200"/>
      <c r="N408" s="200"/>
      <c r="O408" s="200"/>
      <c r="P408" s="200"/>
      <c r="Q408" s="44"/>
      <c r="R408" s="47"/>
      <c r="S408" s="44"/>
      <c r="T408" s="38"/>
      <c r="U408" s="71"/>
      <c r="V408" s="97"/>
      <c r="W408" s="511" t="s">
        <v>24</v>
      </c>
      <c r="X408" s="511"/>
      <c r="Y408" s="511"/>
      <c r="Z408" s="38"/>
      <c r="AA408" s="38"/>
      <c r="AB408" s="38"/>
      <c r="AC408" s="71"/>
      <c r="AD408" s="71"/>
      <c r="AE408" s="38"/>
      <c r="AF408" s="38"/>
      <c r="AG408" s="71"/>
      <c r="AH408" s="71"/>
      <c r="AI408" s="38"/>
      <c r="AJ408" s="38"/>
      <c r="AK408" s="71"/>
      <c r="AL408" s="71"/>
      <c r="AM408" s="71"/>
      <c r="AN408" s="71"/>
      <c r="AO408" s="38"/>
      <c r="AP408" s="38"/>
      <c r="AQ408" s="38"/>
      <c r="AR408" s="71"/>
      <c r="AS408" s="71"/>
      <c r="AT408" s="38"/>
      <c r="AU408" s="38"/>
      <c r="AV408" s="71"/>
      <c r="AW408" s="71"/>
      <c r="AX408" s="38"/>
      <c r="AY408" s="38"/>
      <c r="AZ408" s="71"/>
      <c r="BA408" s="71"/>
      <c r="BB408" s="71"/>
      <c r="BC408" s="71"/>
      <c r="BE408" s="200"/>
      <c r="BF408" s="200"/>
      <c r="BG408" s="200"/>
      <c r="BH408" s="200"/>
      <c r="BI408" s="200"/>
      <c r="BJ408" s="200"/>
      <c r="BK408" s="200"/>
    </row>
    <row r="409" spans="1:63" ht="15.75" customHeight="1" x14ac:dyDescent="0.25">
      <c r="A409" s="506" t="s">
        <v>304</v>
      </c>
      <c r="B409" s="506"/>
      <c r="C409" s="506"/>
      <c r="D409" s="54"/>
      <c r="E409" s="49">
        <v>50</v>
      </c>
      <c r="F409" s="44"/>
      <c r="G409" s="38"/>
      <c r="H409" s="38"/>
      <c r="I409" s="270"/>
      <c r="J409" s="175"/>
      <c r="K409" s="176"/>
      <c r="L409" s="176"/>
      <c r="M409" s="176"/>
      <c r="N409" s="176"/>
      <c r="O409" s="176"/>
      <c r="P409" s="177"/>
      <c r="Q409" s="54"/>
      <c r="R409" s="49">
        <v>50</v>
      </c>
      <c r="S409" s="44"/>
      <c r="T409" s="38"/>
      <c r="U409" s="38"/>
      <c r="V409" s="47"/>
      <c r="W409" s="656" t="s">
        <v>125</v>
      </c>
      <c r="X409" s="656"/>
      <c r="Y409" s="656"/>
      <c r="Z409" s="38"/>
      <c r="AA409" s="51">
        <v>75</v>
      </c>
      <c r="AB409" s="38"/>
      <c r="AC409" s="51"/>
      <c r="AD409" s="51"/>
      <c r="AE409" s="38"/>
      <c r="AF409" s="38"/>
      <c r="AG409" s="51"/>
      <c r="AH409" s="51"/>
      <c r="AI409" s="38"/>
      <c r="AJ409" s="38"/>
      <c r="AK409" s="51"/>
      <c r="AL409" s="51"/>
      <c r="AM409" s="51"/>
      <c r="AN409" s="51"/>
      <c r="AO409" s="38"/>
      <c r="AP409" s="51">
        <v>75</v>
      </c>
      <c r="AQ409" s="38"/>
      <c r="AR409" s="51"/>
      <c r="AS409" s="51"/>
      <c r="AT409" s="38"/>
      <c r="AU409" s="38"/>
      <c r="AV409" s="51"/>
      <c r="AW409" s="51"/>
      <c r="AX409" s="38"/>
      <c r="AY409" s="38"/>
      <c r="AZ409" s="51"/>
      <c r="BA409" s="51"/>
      <c r="BB409" s="51"/>
      <c r="BC409" s="51"/>
      <c r="BE409" s="175"/>
      <c r="BF409" s="176"/>
      <c r="BG409" s="176"/>
      <c r="BH409" s="176"/>
      <c r="BI409" s="176"/>
      <c r="BJ409" s="176"/>
      <c r="BK409" s="177"/>
    </row>
    <row r="410" spans="1:63" ht="15.75" customHeight="1" x14ac:dyDescent="0.25">
      <c r="A410" s="507" t="s">
        <v>21</v>
      </c>
      <c r="B410" s="507"/>
      <c r="C410" s="507"/>
      <c r="D410" s="54">
        <v>24</v>
      </c>
      <c r="E410" s="47">
        <v>24</v>
      </c>
      <c r="F410" s="50"/>
      <c r="G410" s="51"/>
      <c r="H410" s="51"/>
      <c r="I410" s="213"/>
      <c r="J410" s="178"/>
      <c r="K410" s="179"/>
      <c r="L410" s="179"/>
      <c r="M410" s="179"/>
      <c r="N410" s="179"/>
      <c r="O410" s="179"/>
      <c r="P410" s="180"/>
      <c r="Q410" s="54">
        <v>24</v>
      </c>
      <c r="R410" s="47">
        <v>24</v>
      </c>
      <c r="S410" s="50"/>
      <c r="T410" s="51"/>
      <c r="U410" s="51"/>
      <c r="V410" s="49"/>
      <c r="W410" s="654" t="s">
        <v>21</v>
      </c>
      <c r="X410" s="654"/>
      <c r="Y410" s="654"/>
      <c r="Z410" s="38">
        <v>40</v>
      </c>
      <c r="AA410" s="38">
        <v>40</v>
      </c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38">
        <v>40</v>
      </c>
      <c r="AP410" s="38">
        <v>40</v>
      </c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E410" s="178"/>
      <c r="BF410" s="179"/>
      <c r="BG410" s="179"/>
      <c r="BH410" s="179"/>
      <c r="BI410" s="179"/>
      <c r="BJ410" s="179"/>
      <c r="BK410" s="180"/>
    </row>
    <row r="411" spans="1:63" ht="12.75" hidden="1" customHeight="1" x14ac:dyDescent="0.3">
      <c r="A411" s="507" t="s">
        <v>112</v>
      </c>
      <c r="B411" s="507"/>
      <c r="C411" s="507"/>
      <c r="D411" s="54"/>
      <c r="E411" s="47"/>
      <c r="F411" s="50"/>
      <c r="G411" s="51"/>
      <c r="H411" s="51"/>
      <c r="I411" s="213"/>
      <c r="J411" s="178"/>
      <c r="K411" s="179"/>
      <c r="L411" s="179"/>
      <c r="M411" s="179"/>
      <c r="N411" s="179"/>
      <c r="O411" s="179"/>
      <c r="P411" s="180"/>
      <c r="Q411" s="54"/>
      <c r="R411" s="47"/>
      <c r="S411" s="50"/>
      <c r="T411" s="51"/>
      <c r="U411" s="51"/>
      <c r="V411" s="49"/>
      <c r="W411" s="654" t="s">
        <v>112</v>
      </c>
      <c r="X411" s="654"/>
      <c r="Y411" s="654"/>
      <c r="Z411" s="38">
        <v>2.2999999999999998</v>
      </c>
      <c r="AA411" s="38">
        <v>2.2999999999999998</v>
      </c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38">
        <v>2.2999999999999998</v>
      </c>
      <c r="AP411" s="38">
        <v>2.2999999999999998</v>
      </c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E411" s="178"/>
      <c r="BF411" s="179"/>
      <c r="BG411" s="179"/>
      <c r="BH411" s="179"/>
      <c r="BI411" s="179"/>
      <c r="BJ411" s="179"/>
      <c r="BK411" s="180"/>
    </row>
    <row r="412" spans="1:63" ht="15.75" customHeight="1" x14ac:dyDescent="0.25">
      <c r="A412" s="507" t="s">
        <v>6</v>
      </c>
      <c r="B412" s="507"/>
      <c r="C412" s="507"/>
      <c r="D412" s="54">
        <v>8.5</v>
      </c>
      <c r="E412" s="47">
        <v>8.5</v>
      </c>
      <c r="F412" s="50"/>
      <c r="G412" s="51"/>
      <c r="H412" s="51"/>
      <c r="I412" s="213"/>
      <c r="J412" s="178"/>
      <c r="K412" s="179"/>
      <c r="L412" s="179"/>
      <c r="M412" s="179"/>
      <c r="N412" s="179"/>
      <c r="O412" s="179"/>
      <c r="P412" s="180"/>
      <c r="Q412" s="54">
        <v>8.5</v>
      </c>
      <c r="R412" s="47">
        <v>8.5</v>
      </c>
      <c r="S412" s="50"/>
      <c r="T412" s="51"/>
      <c r="U412" s="51"/>
      <c r="V412" s="49"/>
      <c r="W412" s="654" t="s">
        <v>6</v>
      </c>
      <c r="X412" s="654"/>
      <c r="Y412" s="654"/>
      <c r="Z412" s="38">
        <v>21.2</v>
      </c>
      <c r="AA412" s="38">
        <v>21.2</v>
      </c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38">
        <v>21.2</v>
      </c>
      <c r="AP412" s="38">
        <v>21.2</v>
      </c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E412" s="178"/>
      <c r="BF412" s="179"/>
      <c r="BG412" s="179"/>
      <c r="BH412" s="179"/>
      <c r="BI412" s="179"/>
      <c r="BJ412" s="179"/>
      <c r="BK412" s="180"/>
    </row>
    <row r="413" spans="1:63" ht="15.75" customHeight="1" x14ac:dyDescent="0.25">
      <c r="A413" s="507" t="s">
        <v>28</v>
      </c>
      <c r="B413" s="507"/>
      <c r="C413" s="507"/>
      <c r="D413" s="54">
        <v>13</v>
      </c>
      <c r="E413" s="47">
        <v>13</v>
      </c>
      <c r="F413" s="50"/>
      <c r="G413" s="51"/>
      <c r="H413" s="51"/>
      <c r="I413" s="213"/>
      <c r="J413" s="178"/>
      <c r="K413" s="179"/>
      <c r="L413" s="179"/>
      <c r="M413" s="179"/>
      <c r="N413" s="179"/>
      <c r="O413" s="179"/>
      <c r="P413" s="180"/>
      <c r="Q413" s="54">
        <v>13</v>
      </c>
      <c r="R413" s="47">
        <v>13</v>
      </c>
      <c r="S413" s="50"/>
      <c r="T413" s="51"/>
      <c r="U413" s="51"/>
      <c r="V413" s="49"/>
      <c r="W413" s="654" t="s">
        <v>28</v>
      </c>
      <c r="X413" s="654"/>
      <c r="Y413" s="654"/>
      <c r="Z413" s="38">
        <v>9.6</v>
      </c>
      <c r="AA413" s="38">
        <v>9.6</v>
      </c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38">
        <v>9.6</v>
      </c>
      <c r="AP413" s="38">
        <v>9.6</v>
      </c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E413" s="178"/>
      <c r="BF413" s="179"/>
      <c r="BG413" s="179"/>
      <c r="BH413" s="179"/>
      <c r="BI413" s="179"/>
      <c r="BJ413" s="179"/>
      <c r="BK413" s="180"/>
    </row>
    <row r="414" spans="1:63" ht="15.75" customHeight="1" x14ac:dyDescent="0.25">
      <c r="A414" s="507" t="s">
        <v>54</v>
      </c>
      <c r="B414" s="507"/>
      <c r="C414" s="507"/>
      <c r="D414" s="137">
        <v>8.3333333333333301E-2</v>
      </c>
      <c r="E414" s="47">
        <v>3.45</v>
      </c>
      <c r="F414" s="50"/>
      <c r="G414" s="51"/>
      <c r="H414" s="51"/>
      <c r="I414" s="213"/>
      <c r="J414" s="178"/>
      <c r="K414" s="179"/>
      <c r="L414" s="179"/>
      <c r="M414" s="179"/>
      <c r="N414" s="179"/>
      <c r="O414" s="179"/>
      <c r="P414" s="180"/>
      <c r="Q414" s="137">
        <v>8.3333333333333301E-2</v>
      </c>
      <c r="R414" s="47">
        <v>3.45</v>
      </c>
      <c r="S414" s="50"/>
      <c r="T414" s="51"/>
      <c r="U414" s="51"/>
      <c r="V414" s="49"/>
      <c r="W414" s="654" t="s">
        <v>54</v>
      </c>
      <c r="X414" s="654"/>
      <c r="Y414" s="654"/>
      <c r="Z414" s="38" t="s">
        <v>198</v>
      </c>
      <c r="AA414" s="38">
        <v>2.1</v>
      </c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38" t="s">
        <v>198</v>
      </c>
      <c r="AP414" s="38">
        <v>2.1</v>
      </c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E414" s="178"/>
      <c r="BF414" s="179"/>
      <c r="BG414" s="179"/>
      <c r="BH414" s="179"/>
      <c r="BI414" s="179"/>
      <c r="BJ414" s="179"/>
      <c r="BK414" s="180"/>
    </row>
    <row r="415" spans="1:63" ht="15.75" customHeight="1" x14ac:dyDescent="0.25">
      <c r="A415" s="507" t="s">
        <v>113</v>
      </c>
      <c r="B415" s="507"/>
      <c r="C415" s="507"/>
      <c r="D415" s="54">
        <v>7.1000000000000008E-2</v>
      </c>
      <c r="E415" s="47">
        <v>7.1000000000000008E-2</v>
      </c>
      <c r="F415" s="50"/>
      <c r="G415" s="51"/>
      <c r="H415" s="51"/>
      <c r="I415" s="213"/>
      <c r="J415" s="178"/>
      <c r="K415" s="179"/>
      <c r="L415" s="179"/>
      <c r="M415" s="179"/>
      <c r="N415" s="179"/>
      <c r="O415" s="179"/>
      <c r="P415" s="180"/>
      <c r="Q415" s="54">
        <v>7.1000000000000008E-2</v>
      </c>
      <c r="R415" s="47">
        <v>7.1000000000000008E-2</v>
      </c>
      <c r="S415" s="50"/>
      <c r="T415" s="51"/>
      <c r="U415" s="51"/>
      <c r="V415" s="49"/>
      <c r="W415" s="654" t="s">
        <v>113</v>
      </c>
      <c r="X415" s="654"/>
      <c r="Y415" s="654"/>
      <c r="Z415" s="38">
        <v>0.2</v>
      </c>
      <c r="AA415" s="38">
        <v>0.2</v>
      </c>
      <c r="AB415" s="51"/>
      <c r="AC415" s="38"/>
      <c r="AD415" s="38"/>
      <c r="AE415" s="51"/>
      <c r="AF415" s="51"/>
      <c r="AG415" s="38"/>
      <c r="AH415" s="38"/>
      <c r="AI415" s="51"/>
      <c r="AJ415" s="51"/>
      <c r="AK415" s="38"/>
      <c r="AL415" s="38"/>
      <c r="AM415" s="38"/>
      <c r="AN415" s="38"/>
      <c r="AO415" s="38">
        <v>0.2</v>
      </c>
      <c r="AP415" s="38">
        <v>0.2</v>
      </c>
      <c r="AQ415" s="51"/>
      <c r="AR415" s="38"/>
      <c r="AS415" s="38"/>
      <c r="AT415" s="51"/>
      <c r="AU415" s="51"/>
      <c r="AV415" s="38"/>
      <c r="AW415" s="38"/>
      <c r="AX415" s="51"/>
      <c r="AY415" s="51"/>
      <c r="AZ415" s="38"/>
      <c r="BA415" s="38"/>
      <c r="BB415" s="38"/>
      <c r="BC415" s="38"/>
      <c r="BE415" s="178"/>
      <c r="BF415" s="179"/>
      <c r="BG415" s="179"/>
      <c r="BH415" s="179"/>
      <c r="BI415" s="179"/>
      <c r="BJ415" s="179"/>
      <c r="BK415" s="180"/>
    </row>
    <row r="416" spans="1:63" ht="15.75" customHeight="1" x14ac:dyDescent="0.25">
      <c r="A416" s="507" t="s">
        <v>8</v>
      </c>
      <c r="B416" s="507"/>
      <c r="C416" s="507"/>
      <c r="D416" s="54">
        <v>0.03</v>
      </c>
      <c r="E416" s="47">
        <v>0.03</v>
      </c>
      <c r="F416" s="50"/>
      <c r="G416" s="51"/>
      <c r="H416" s="51"/>
      <c r="I416" s="213"/>
      <c r="J416" s="178"/>
      <c r="K416" s="179"/>
      <c r="L416" s="179"/>
      <c r="M416" s="179"/>
      <c r="N416" s="179"/>
      <c r="O416" s="179"/>
      <c r="P416" s="180"/>
      <c r="Q416" s="54">
        <v>0.03</v>
      </c>
      <c r="R416" s="47">
        <v>0.03</v>
      </c>
      <c r="S416" s="50"/>
      <c r="T416" s="51"/>
      <c r="U416" s="51"/>
      <c r="V416" s="49"/>
      <c r="W416" s="654" t="s">
        <v>192</v>
      </c>
      <c r="X416" s="654"/>
      <c r="Y416" s="654"/>
      <c r="Z416" s="38">
        <v>0.02</v>
      </c>
      <c r="AA416" s="38">
        <v>0.02</v>
      </c>
      <c r="AB416" s="51"/>
      <c r="AC416" s="71"/>
      <c r="AD416" s="71"/>
      <c r="AE416" s="51"/>
      <c r="AF416" s="51"/>
      <c r="AG416" s="71"/>
      <c r="AH416" s="71"/>
      <c r="AI416" s="51"/>
      <c r="AJ416" s="51"/>
      <c r="AK416" s="71"/>
      <c r="AL416" s="71"/>
      <c r="AM416" s="71"/>
      <c r="AN416" s="71"/>
      <c r="AO416" s="38">
        <v>0.02</v>
      </c>
      <c r="AP416" s="38">
        <v>0.02</v>
      </c>
      <c r="AQ416" s="51"/>
      <c r="AR416" s="71"/>
      <c r="AS416" s="71"/>
      <c r="AT416" s="51"/>
      <c r="AU416" s="51"/>
      <c r="AV416" s="71"/>
      <c r="AW416" s="71"/>
      <c r="AX416" s="51"/>
      <c r="AY416" s="51"/>
      <c r="AZ416" s="71"/>
      <c r="BA416" s="71"/>
      <c r="BB416" s="71"/>
      <c r="BC416" s="71"/>
      <c r="BE416" s="178"/>
      <c r="BF416" s="179"/>
      <c r="BG416" s="179"/>
      <c r="BH416" s="179"/>
      <c r="BI416" s="179"/>
      <c r="BJ416" s="179"/>
      <c r="BK416" s="180"/>
    </row>
    <row r="417" spans="1:63" ht="15.75" customHeight="1" x14ac:dyDescent="0.25">
      <c r="A417" s="507" t="s">
        <v>305</v>
      </c>
      <c r="B417" s="507"/>
      <c r="C417" s="507"/>
      <c r="D417" s="54">
        <v>10</v>
      </c>
      <c r="E417" s="47">
        <v>10</v>
      </c>
      <c r="F417" s="50"/>
      <c r="G417" s="51"/>
      <c r="H417" s="51"/>
      <c r="I417" s="213"/>
      <c r="J417" s="178"/>
      <c r="K417" s="179"/>
      <c r="L417" s="179"/>
      <c r="M417" s="179"/>
      <c r="N417" s="179"/>
      <c r="O417" s="179"/>
      <c r="P417" s="180"/>
      <c r="Q417" s="54">
        <v>10</v>
      </c>
      <c r="R417" s="47">
        <v>10</v>
      </c>
      <c r="S417" s="50"/>
      <c r="T417" s="51"/>
      <c r="U417" s="51"/>
      <c r="V417" s="49"/>
      <c r="W417" s="654" t="s">
        <v>108</v>
      </c>
      <c r="X417" s="654"/>
      <c r="Y417" s="654"/>
      <c r="Z417" s="38"/>
      <c r="AA417" s="38">
        <v>0.9</v>
      </c>
      <c r="AB417" s="51"/>
      <c r="AC417" s="71"/>
      <c r="AD417" s="71"/>
      <c r="AE417" s="51"/>
      <c r="AF417" s="51"/>
      <c r="AG417" s="71"/>
      <c r="AH417" s="71"/>
      <c r="AI417" s="51"/>
      <c r="AJ417" s="51"/>
      <c r="AK417" s="71"/>
      <c r="AL417" s="71"/>
      <c r="AM417" s="71"/>
      <c r="AN417" s="71"/>
      <c r="AO417" s="38"/>
      <c r="AP417" s="38">
        <v>0.9</v>
      </c>
      <c r="AQ417" s="51"/>
      <c r="AR417" s="71"/>
      <c r="AS417" s="71"/>
      <c r="AT417" s="51"/>
      <c r="AU417" s="51"/>
      <c r="AV417" s="71"/>
      <c r="AW417" s="71"/>
      <c r="AX417" s="51"/>
      <c r="AY417" s="51"/>
      <c r="AZ417" s="71"/>
      <c r="BA417" s="71"/>
      <c r="BB417" s="71"/>
      <c r="BC417" s="71"/>
      <c r="BE417" s="178"/>
      <c r="BF417" s="179"/>
      <c r="BG417" s="179"/>
      <c r="BH417" s="179"/>
      <c r="BI417" s="179"/>
      <c r="BJ417" s="179"/>
      <c r="BK417" s="180"/>
    </row>
    <row r="418" spans="1:63" ht="15.75" customHeight="1" x14ac:dyDescent="0.3">
      <c r="A418" s="655"/>
      <c r="B418" s="655"/>
      <c r="C418" s="655"/>
      <c r="D418" s="138"/>
      <c r="E418" s="139"/>
      <c r="F418" s="140">
        <v>2.91</v>
      </c>
      <c r="G418" s="141">
        <v>10.69</v>
      </c>
      <c r="H418" s="141">
        <v>28.9</v>
      </c>
      <c r="I418" s="285">
        <v>233</v>
      </c>
      <c r="J418" s="286">
        <v>0.02</v>
      </c>
      <c r="K418" s="287">
        <v>0.01</v>
      </c>
      <c r="L418" s="287">
        <v>4</v>
      </c>
      <c r="M418" s="287">
        <v>24.2</v>
      </c>
      <c r="N418" s="287">
        <v>14.1</v>
      </c>
      <c r="O418" s="287">
        <v>5.2</v>
      </c>
      <c r="P418" s="288">
        <v>0.31</v>
      </c>
      <c r="Q418" s="138"/>
      <c r="R418" s="139"/>
      <c r="S418" s="140">
        <v>2.91</v>
      </c>
      <c r="T418" s="141">
        <v>10.69</v>
      </c>
      <c r="U418" s="141">
        <v>28.9</v>
      </c>
      <c r="V418" s="316">
        <v>233</v>
      </c>
      <c r="W418" s="654"/>
      <c r="X418" s="654"/>
      <c r="Y418" s="654"/>
      <c r="Z418" s="38"/>
      <c r="AA418" s="38"/>
      <c r="AB418" s="51">
        <v>20.9</v>
      </c>
      <c r="AC418" s="71">
        <v>72.3</v>
      </c>
      <c r="AD418" s="71">
        <v>19.2</v>
      </c>
      <c r="AE418" s="51">
        <v>17.8</v>
      </c>
      <c r="AF418" s="51">
        <v>48.5</v>
      </c>
      <c r="AG418" s="71">
        <v>0.85</v>
      </c>
      <c r="AH418" s="71">
        <v>8</v>
      </c>
      <c r="AI418" s="51">
        <v>2</v>
      </c>
      <c r="AJ418" s="51">
        <v>2.99</v>
      </c>
      <c r="AK418" s="71">
        <v>0.08</v>
      </c>
      <c r="AL418" s="71">
        <v>0.05</v>
      </c>
      <c r="AM418" s="71">
        <v>0.87</v>
      </c>
      <c r="AN418" s="71">
        <v>0.05</v>
      </c>
      <c r="AO418" s="38"/>
      <c r="AP418" s="38"/>
      <c r="AQ418" s="51">
        <v>20.9</v>
      </c>
      <c r="AR418" s="71">
        <v>72.3</v>
      </c>
      <c r="AS418" s="71">
        <v>19.2</v>
      </c>
      <c r="AT418" s="51">
        <v>17.8</v>
      </c>
      <c r="AU418" s="51">
        <v>48.5</v>
      </c>
      <c r="AV418" s="71">
        <v>0.85</v>
      </c>
      <c r="AW418" s="71">
        <v>8</v>
      </c>
      <c r="AX418" s="51">
        <v>2</v>
      </c>
      <c r="AY418" s="51">
        <v>2.99</v>
      </c>
      <c r="AZ418" s="71">
        <v>0.08</v>
      </c>
      <c r="BA418" s="71">
        <v>0.05</v>
      </c>
      <c r="BB418" s="71">
        <v>0.87</v>
      </c>
      <c r="BC418" s="71">
        <v>0.05</v>
      </c>
      <c r="BE418" s="286">
        <v>0.02</v>
      </c>
      <c r="BF418" s="287">
        <v>0.01</v>
      </c>
      <c r="BG418" s="287">
        <v>4</v>
      </c>
      <c r="BH418" s="287">
        <v>24.2</v>
      </c>
      <c r="BI418" s="287">
        <v>14.1</v>
      </c>
      <c r="BJ418" s="287">
        <v>5.2</v>
      </c>
      <c r="BK418" s="288">
        <v>0.31</v>
      </c>
    </row>
    <row r="419" spans="1:63" ht="15.75" hidden="1" customHeight="1" x14ac:dyDescent="0.3">
      <c r="A419" s="74"/>
      <c r="B419" s="74"/>
      <c r="C419" s="74"/>
      <c r="D419" s="54"/>
      <c r="E419" s="47"/>
      <c r="F419" s="50"/>
      <c r="G419" s="51"/>
      <c r="H419" s="51"/>
      <c r="I419" s="52"/>
      <c r="J419" s="201"/>
      <c r="K419" s="201"/>
      <c r="L419" s="201"/>
      <c r="M419" s="201"/>
      <c r="N419" s="201"/>
      <c r="O419" s="201"/>
      <c r="P419" s="201"/>
      <c r="Q419" s="44"/>
      <c r="R419" s="47"/>
      <c r="S419" s="50"/>
      <c r="T419" s="51"/>
      <c r="U419" s="51"/>
      <c r="V419" s="49"/>
      <c r="W419" s="513" t="s">
        <v>61</v>
      </c>
      <c r="X419" s="513"/>
      <c r="Y419" s="513"/>
      <c r="Z419" s="38">
        <v>90</v>
      </c>
      <c r="AA419" s="38">
        <v>90</v>
      </c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>
        <v>108</v>
      </c>
      <c r="AP419" s="38">
        <v>108</v>
      </c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E419" s="201"/>
      <c r="BF419" s="201"/>
      <c r="BG419" s="201"/>
      <c r="BH419" s="201"/>
      <c r="BI419" s="201"/>
      <c r="BJ419" s="201"/>
      <c r="BK419" s="201"/>
    </row>
    <row r="420" spans="1:63" ht="15.75" hidden="1" customHeight="1" x14ac:dyDescent="0.3">
      <c r="A420" s="74"/>
      <c r="B420" s="74"/>
      <c r="C420" s="74"/>
      <c r="D420" s="54"/>
      <c r="E420" s="47"/>
      <c r="F420" s="50"/>
      <c r="G420" s="51"/>
      <c r="H420" s="51"/>
      <c r="I420" s="52"/>
      <c r="J420" s="201"/>
      <c r="K420" s="201"/>
      <c r="L420" s="201"/>
      <c r="M420" s="201"/>
      <c r="N420" s="201"/>
      <c r="O420" s="201"/>
      <c r="P420" s="201"/>
      <c r="Q420" s="44"/>
      <c r="R420" s="47"/>
      <c r="S420" s="50"/>
      <c r="T420" s="51"/>
      <c r="U420" s="51"/>
      <c r="V420" s="49"/>
      <c r="W420" s="513" t="s">
        <v>27</v>
      </c>
      <c r="X420" s="513"/>
      <c r="Y420" s="513"/>
      <c r="Z420" s="38">
        <v>7</v>
      </c>
      <c r="AA420" s="38">
        <v>7</v>
      </c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>
        <v>10</v>
      </c>
      <c r="AP420" s="38">
        <v>10</v>
      </c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E420" s="201"/>
      <c r="BF420" s="201"/>
      <c r="BG420" s="201"/>
      <c r="BH420" s="201"/>
      <c r="BI420" s="201"/>
      <c r="BJ420" s="201"/>
      <c r="BK420" s="201"/>
    </row>
    <row r="421" spans="1:63" ht="15.75" customHeight="1" x14ac:dyDescent="0.25">
      <c r="A421" s="504" t="s">
        <v>157</v>
      </c>
      <c r="B421" s="510"/>
      <c r="C421" s="511"/>
      <c r="D421" s="54"/>
      <c r="E421" s="49">
        <v>150</v>
      </c>
      <c r="F421" s="44"/>
      <c r="G421" s="38"/>
      <c r="H421" s="38"/>
      <c r="I421" s="270"/>
      <c r="J421" s="175"/>
      <c r="K421" s="176"/>
      <c r="L421" s="176"/>
      <c r="M421" s="176"/>
      <c r="N421" s="176"/>
      <c r="O421" s="176"/>
      <c r="P421" s="177"/>
      <c r="Q421" s="54"/>
      <c r="R421" s="49">
        <v>180</v>
      </c>
      <c r="S421" s="44"/>
      <c r="T421" s="38"/>
      <c r="U421" s="51"/>
      <c r="V421" s="49"/>
      <c r="W421" s="504" t="s">
        <v>72</v>
      </c>
      <c r="X421" s="510"/>
      <c r="Y421" s="511"/>
      <c r="Z421" s="89"/>
      <c r="AA421" s="89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E421" s="175"/>
      <c r="BF421" s="176"/>
      <c r="BG421" s="176"/>
      <c r="BH421" s="176"/>
      <c r="BI421" s="176"/>
      <c r="BJ421" s="176"/>
      <c r="BK421" s="177"/>
    </row>
    <row r="422" spans="1:63" ht="15.75" customHeight="1" x14ac:dyDescent="0.25">
      <c r="A422" s="512" t="s">
        <v>77</v>
      </c>
      <c r="B422" s="499"/>
      <c r="C422" s="513"/>
      <c r="D422" s="54">
        <v>0.2</v>
      </c>
      <c r="E422" s="47">
        <v>0.2</v>
      </c>
      <c r="F422" s="44"/>
      <c r="G422" s="38"/>
      <c r="H422" s="38"/>
      <c r="I422" s="270"/>
      <c r="J422" s="175"/>
      <c r="K422" s="176"/>
      <c r="L422" s="176"/>
      <c r="M422" s="176"/>
      <c r="N422" s="176"/>
      <c r="O422" s="176"/>
      <c r="P422" s="177"/>
      <c r="Q422" s="54">
        <v>0.3</v>
      </c>
      <c r="R422" s="47">
        <v>0.3</v>
      </c>
      <c r="S422" s="44"/>
      <c r="T422" s="38"/>
      <c r="U422" s="38"/>
      <c r="V422" s="47"/>
      <c r="W422" s="504" t="s">
        <v>139</v>
      </c>
      <c r="X422" s="510"/>
      <c r="Y422" s="511"/>
      <c r="Z422" s="38"/>
      <c r="AA422" s="51">
        <v>150</v>
      </c>
      <c r="AB422" s="38"/>
      <c r="AC422" s="57"/>
      <c r="AD422" s="57"/>
      <c r="AE422" s="38"/>
      <c r="AF422" s="38"/>
      <c r="AG422" s="57"/>
      <c r="AH422" s="57"/>
      <c r="AI422" s="38"/>
      <c r="AJ422" s="38"/>
      <c r="AK422" s="57"/>
      <c r="AL422" s="57"/>
      <c r="AM422" s="57"/>
      <c r="AN422" s="57"/>
      <c r="AO422" s="38"/>
      <c r="AP422" s="51">
        <v>180</v>
      </c>
      <c r="AQ422" s="38"/>
      <c r="AR422" s="57"/>
      <c r="AS422" s="57"/>
      <c r="AT422" s="38"/>
      <c r="AU422" s="38"/>
      <c r="AV422" s="57"/>
      <c r="AW422" s="57"/>
      <c r="AX422" s="38"/>
      <c r="AY422" s="38"/>
      <c r="AZ422" s="57"/>
      <c r="BA422" s="57"/>
      <c r="BB422" s="57"/>
      <c r="BC422" s="57"/>
      <c r="BE422" s="175"/>
      <c r="BF422" s="176"/>
      <c r="BG422" s="176"/>
      <c r="BH422" s="176"/>
      <c r="BI422" s="176"/>
      <c r="BJ422" s="176"/>
      <c r="BK422" s="177"/>
    </row>
    <row r="423" spans="1:63" ht="15.75" customHeight="1" x14ac:dyDescent="0.25">
      <c r="A423" s="512" t="s">
        <v>6</v>
      </c>
      <c r="B423" s="499"/>
      <c r="C423" s="513"/>
      <c r="D423" s="54">
        <v>7</v>
      </c>
      <c r="E423" s="47">
        <v>7</v>
      </c>
      <c r="F423" s="50"/>
      <c r="G423" s="51"/>
      <c r="H423" s="51"/>
      <c r="I423" s="213"/>
      <c r="J423" s="178"/>
      <c r="K423" s="179"/>
      <c r="L423" s="179"/>
      <c r="M423" s="179"/>
      <c r="N423" s="179"/>
      <c r="O423" s="179"/>
      <c r="P423" s="180"/>
      <c r="Q423" s="54">
        <v>10</v>
      </c>
      <c r="R423" s="47">
        <v>10</v>
      </c>
      <c r="S423" s="50"/>
      <c r="T423" s="51"/>
      <c r="U423" s="38"/>
      <c r="V423" s="47"/>
      <c r="W423" s="512" t="s">
        <v>71</v>
      </c>
      <c r="X423" s="499"/>
      <c r="Y423" s="513"/>
      <c r="Z423" s="38">
        <v>2</v>
      </c>
      <c r="AA423" s="38">
        <v>2</v>
      </c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>
        <v>3</v>
      </c>
      <c r="AP423" s="38">
        <v>3</v>
      </c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E423" s="178"/>
      <c r="BF423" s="179"/>
      <c r="BG423" s="179"/>
      <c r="BH423" s="179"/>
      <c r="BI423" s="179"/>
      <c r="BJ423" s="179"/>
      <c r="BK423" s="180"/>
    </row>
    <row r="424" spans="1:63" ht="15.75" customHeight="1" x14ac:dyDescent="0.25">
      <c r="A424" s="512" t="s">
        <v>25</v>
      </c>
      <c r="B424" s="499"/>
      <c r="C424" s="513"/>
      <c r="D424" s="54">
        <v>92</v>
      </c>
      <c r="E424" s="47">
        <v>90</v>
      </c>
      <c r="F424" s="50"/>
      <c r="G424" s="51"/>
      <c r="H424" s="51"/>
      <c r="I424" s="213"/>
      <c r="J424" s="178"/>
      <c r="K424" s="179"/>
      <c r="L424" s="179"/>
      <c r="M424" s="179"/>
      <c r="N424" s="179"/>
      <c r="O424" s="179"/>
      <c r="P424" s="180"/>
      <c r="Q424" s="54">
        <v>92</v>
      </c>
      <c r="R424" s="47">
        <v>90</v>
      </c>
      <c r="S424" s="50"/>
      <c r="T424" s="51"/>
      <c r="U424" s="38"/>
      <c r="V424" s="47"/>
      <c r="W424" s="512" t="s">
        <v>25</v>
      </c>
      <c r="X424" s="499"/>
      <c r="Y424" s="513"/>
      <c r="Z424" s="38">
        <v>75</v>
      </c>
      <c r="AA424" s="38">
        <v>75</v>
      </c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>
        <v>90</v>
      </c>
      <c r="AP424" s="38">
        <v>90</v>
      </c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E424" s="178"/>
      <c r="BF424" s="179"/>
      <c r="BG424" s="179"/>
      <c r="BH424" s="179"/>
      <c r="BI424" s="179"/>
      <c r="BJ424" s="179"/>
      <c r="BK424" s="180"/>
    </row>
    <row r="425" spans="1:63" ht="15.75" customHeight="1" x14ac:dyDescent="0.25">
      <c r="A425" s="512" t="s">
        <v>61</v>
      </c>
      <c r="B425" s="499"/>
      <c r="C425" s="513"/>
      <c r="D425" s="298">
        <v>40</v>
      </c>
      <c r="E425" s="299">
        <v>40</v>
      </c>
      <c r="F425" s="300"/>
      <c r="G425" s="301"/>
      <c r="H425" s="301"/>
      <c r="I425" s="302"/>
      <c r="J425" s="178"/>
      <c r="K425" s="179"/>
      <c r="L425" s="179"/>
      <c r="M425" s="179"/>
      <c r="N425" s="179"/>
      <c r="O425" s="179"/>
      <c r="P425" s="180"/>
      <c r="Q425" s="298">
        <v>60</v>
      </c>
      <c r="R425" s="299">
        <v>60</v>
      </c>
      <c r="S425" s="300"/>
      <c r="T425" s="301"/>
      <c r="U425" s="217"/>
      <c r="V425" s="299"/>
      <c r="W425" s="512" t="s">
        <v>61</v>
      </c>
      <c r="X425" s="499"/>
      <c r="Y425" s="513"/>
      <c r="Z425" s="38">
        <v>90</v>
      </c>
      <c r="AA425" s="38">
        <v>90</v>
      </c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>
        <v>108</v>
      </c>
      <c r="AP425" s="38">
        <v>108</v>
      </c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E425" s="178"/>
      <c r="BF425" s="179"/>
      <c r="BG425" s="179"/>
      <c r="BH425" s="179"/>
      <c r="BI425" s="179"/>
      <c r="BJ425" s="179"/>
      <c r="BK425" s="180"/>
    </row>
    <row r="426" spans="1:63" ht="15.75" customHeight="1" x14ac:dyDescent="0.3">
      <c r="A426" s="162"/>
      <c r="B426" s="162"/>
      <c r="C426" s="162"/>
      <c r="D426" s="200"/>
      <c r="E426" s="200"/>
      <c r="F426" s="201">
        <v>2.65</v>
      </c>
      <c r="G426" s="201">
        <v>2.33</v>
      </c>
      <c r="H426" s="201">
        <v>11.31</v>
      </c>
      <c r="I426" s="201">
        <v>77</v>
      </c>
      <c r="J426" s="289">
        <v>0.04</v>
      </c>
      <c r="K426" s="290">
        <v>1.19</v>
      </c>
      <c r="L426" s="290">
        <v>18</v>
      </c>
      <c r="M426" s="290">
        <v>115</v>
      </c>
      <c r="N426" s="290">
        <v>82.6</v>
      </c>
      <c r="O426" s="290">
        <v>13.5</v>
      </c>
      <c r="P426" s="112">
        <v>0.28000000000000003</v>
      </c>
      <c r="Q426" s="200"/>
      <c r="R426" s="200"/>
      <c r="S426" s="201">
        <v>2.67</v>
      </c>
      <c r="T426" s="201">
        <v>2.34</v>
      </c>
      <c r="U426" s="200">
        <v>14.31</v>
      </c>
      <c r="V426" s="200">
        <v>89</v>
      </c>
      <c r="W426" s="162"/>
      <c r="X426" s="162"/>
      <c r="Y426" s="162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  <c r="AZ426" s="111"/>
      <c r="BA426" s="111"/>
      <c r="BB426" s="111"/>
      <c r="BC426" s="111"/>
      <c r="BE426" s="289">
        <v>0.04</v>
      </c>
      <c r="BF426" s="290">
        <v>1.2</v>
      </c>
      <c r="BG426" s="290">
        <v>18</v>
      </c>
      <c r="BH426" s="290">
        <v>118</v>
      </c>
      <c r="BI426" s="290">
        <v>83.5</v>
      </c>
      <c r="BJ426" s="290">
        <v>13.9</v>
      </c>
      <c r="BK426" s="112">
        <v>0.28000000000000003</v>
      </c>
    </row>
    <row r="427" spans="1:63" s="77" customFormat="1" ht="15.75" customHeight="1" x14ac:dyDescent="0.25">
      <c r="A427" s="517" t="s">
        <v>188</v>
      </c>
      <c r="B427" s="517"/>
      <c r="C427" s="517"/>
      <c r="D427" s="61"/>
      <c r="E427" s="62">
        <f>SUM(E409+E421)</f>
        <v>200</v>
      </c>
      <c r="F427" s="113">
        <f t="shared" ref="F427:P427" si="36">SUM(F408:F426)</f>
        <v>5.5600000000000005</v>
      </c>
      <c r="G427" s="113">
        <f t="shared" si="36"/>
        <v>13.02</v>
      </c>
      <c r="H427" s="113">
        <f t="shared" si="36"/>
        <v>40.21</v>
      </c>
      <c r="I427" s="117">
        <f t="shared" si="36"/>
        <v>310</v>
      </c>
      <c r="J427" s="117">
        <f t="shared" si="36"/>
        <v>0.06</v>
      </c>
      <c r="K427" s="117">
        <f t="shared" si="36"/>
        <v>1.2</v>
      </c>
      <c r="L427" s="117">
        <f t="shared" si="36"/>
        <v>22</v>
      </c>
      <c r="M427" s="117">
        <f t="shared" si="36"/>
        <v>139.19999999999999</v>
      </c>
      <c r="N427" s="117">
        <f t="shared" si="36"/>
        <v>96.699999999999989</v>
      </c>
      <c r="O427" s="117">
        <f t="shared" si="36"/>
        <v>18.7</v>
      </c>
      <c r="P427" s="117">
        <f t="shared" si="36"/>
        <v>0.59000000000000008</v>
      </c>
      <c r="Q427" s="192"/>
      <c r="R427" s="62">
        <f>SUM(R409+R421)</f>
        <v>230</v>
      </c>
      <c r="S427" s="113">
        <f>SUM(S408:S426)</f>
        <v>5.58</v>
      </c>
      <c r="T427" s="113">
        <f>SUM(T408:T426)</f>
        <v>13.03</v>
      </c>
      <c r="U427" s="113">
        <f>SUM(U408:U426)</f>
        <v>43.21</v>
      </c>
      <c r="V427" s="113">
        <f>SUM(V408:V426)</f>
        <v>322</v>
      </c>
      <c r="W427" s="603" t="s">
        <v>188</v>
      </c>
      <c r="X427" s="603"/>
      <c r="Y427" s="603"/>
      <c r="Z427" s="64"/>
      <c r="AA427" s="65"/>
      <c r="AB427" s="114"/>
      <c r="AC427" s="64"/>
      <c r="AD427" s="64"/>
      <c r="AE427" s="114"/>
      <c r="AF427" s="114"/>
      <c r="AG427" s="64"/>
      <c r="AH427" s="64"/>
      <c r="AI427" s="114"/>
      <c r="AJ427" s="114"/>
      <c r="AK427" s="64"/>
      <c r="AL427" s="64"/>
      <c r="AM427" s="64"/>
      <c r="AN427" s="64"/>
      <c r="AO427" s="118"/>
      <c r="AP427" s="114"/>
      <c r="AQ427" s="114"/>
      <c r="AR427" s="64"/>
      <c r="AS427" s="64"/>
      <c r="AT427" s="114"/>
      <c r="AU427" s="114"/>
      <c r="AV427" s="64"/>
      <c r="AW427" s="64"/>
      <c r="AX427" s="114"/>
      <c r="AY427" s="114"/>
      <c r="AZ427" s="64"/>
      <c r="BA427" s="64"/>
      <c r="BB427" s="64"/>
      <c r="BC427" s="64"/>
      <c r="BE427" s="117">
        <f t="shared" ref="BE427:BK427" si="37">SUM(BE408:BE426)</f>
        <v>0.06</v>
      </c>
      <c r="BF427" s="117">
        <f t="shared" si="37"/>
        <v>1.21</v>
      </c>
      <c r="BG427" s="117">
        <f t="shared" si="37"/>
        <v>22</v>
      </c>
      <c r="BH427" s="117">
        <f t="shared" si="37"/>
        <v>142.19999999999999</v>
      </c>
      <c r="BI427" s="117">
        <f t="shared" si="37"/>
        <v>97.6</v>
      </c>
      <c r="BJ427" s="117">
        <f t="shared" si="37"/>
        <v>19.100000000000001</v>
      </c>
      <c r="BK427" s="117">
        <f t="shared" si="37"/>
        <v>0.59000000000000008</v>
      </c>
    </row>
    <row r="428" spans="1:63" s="81" customFormat="1" ht="15.75" customHeight="1" x14ac:dyDescent="0.25">
      <c r="A428" s="541" t="s">
        <v>189</v>
      </c>
      <c r="B428" s="541"/>
      <c r="C428" s="541"/>
      <c r="D428" s="79"/>
      <c r="E428" s="78">
        <f>SUM(E375+E407+E427)</f>
        <v>1230</v>
      </c>
      <c r="F428" s="78">
        <f t="shared" ref="F428:BK428" si="38">SUM(F375+F407+F427)</f>
        <v>37.550000000000004</v>
      </c>
      <c r="G428" s="78">
        <f t="shared" si="38"/>
        <v>39.629999999999995</v>
      </c>
      <c r="H428" s="78">
        <f t="shared" si="38"/>
        <v>171.12</v>
      </c>
      <c r="I428" s="78">
        <f t="shared" si="38"/>
        <v>1251.8</v>
      </c>
      <c r="J428" s="78">
        <f t="shared" si="38"/>
        <v>0.53900000000000003</v>
      </c>
      <c r="K428" s="78">
        <f t="shared" si="38"/>
        <v>30.77</v>
      </c>
      <c r="L428" s="78">
        <f t="shared" si="38"/>
        <v>146.94999999999999</v>
      </c>
      <c r="M428" s="78">
        <f t="shared" si="38"/>
        <v>474.78000000000003</v>
      </c>
      <c r="N428" s="78">
        <f t="shared" si="38"/>
        <v>607.44999999999993</v>
      </c>
      <c r="O428" s="78">
        <f t="shared" si="38"/>
        <v>149.52999999999997</v>
      </c>
      <c r="P428" s="78">
        <f t="shared" si="38"/>
        <v>8.9600000000000009</v>
      </c>
      <c r="Q428" s="78">
        <f t="shared" si="38"/>
        <v>0</v>
      </c>
      <c r="R428" s="78">
        <f t="shared" si="38"/>
        <v>1540</v>
      </c>
      <c r="S428" s="78">
        <f t="shared" si="38"/>
        <v>44.41</v>
      </c>
      <c r="T428" s="78">
        <f t="shared" si="38"/>
        <v>45.870000000000005</v>
      </c>
      <c r="U428" s="78">
        <f t="shared" si="38"/>
        <v>199.87</v>
      </c>
      <c r="V428" s="78">
        <f t="shared" si="38"/>
        <v>1460.22</v>
      </c>
      <c r="W428" s="78" t="e">
        <f t="shared" si="38"/>
        <v>#VALUE!</v>
      </c>
      <c r="X428" s="78">
        <f t="shared" si="38"/>
        <v>0</v>
      </c>
      <c r="Y428" s="78">
        <f t="shared" si="38"/>
        <v>0</v>
      </c>
      <c r="Z428" s="78">
        <f t="shared" si="38"/>
        <v>319.60000000000002</v>
      </c>
      <c r="AA428" s="78">
        <f t="shared" si="38"/>
        <v>514</v>
      </c>
      <c r="AB428" s="78">
        <f t="shared" si="38"/>
        <v>393.00000000000006</v>
      </c>
      <c r="AC428" s="78">
        <f t="shared" si="38"/>
        <v>805.55</v>
      </c>
      <c r="AD428" s="78">
        <f t="shared" si="38"/>
        <v>441.7</v>
      </c>
      <c r="AE428" s="78">
        <f t="shared" si="38"/>
        <v>84.399999999999991</v>
      </c>
      <c r="AF428" s="78">
        <f t="shared" si="38"/>
        <v>376.20000000000005</v>
      </c>
      <c r="AG428" s="78">
        <f t="shared" si="38"/>
        <v>4.2640000000000002</v>
      </c>
      <c r="AH428" s="78">
        <f t="shared" si="38"/>
        <v>101.95</v>
      </c>
      <c r="AI428" s="78">
        <f t="shared" si="38"/>
        <v>94</v>
      </c>
      <c r="AJ428" s="78">
        <f t="shared" si="38"/>
        <v>0.80099999999999993</v>
      </c>
      <c r="AK428" s="78">
        <f t="shared" si="38"/>
        <v>0.23400000000000001</v>
      </c>
      <c r="AL428" s="78">
        <f t="shared" si="38"/>
        <v>0.48500000000000004</v>
      </c>
      <c r="AM428" s="78">
        <f t="shared" si="38"/>
        <v>1.119</v>
      </c>
      <c r="AN428" s="78">
        <f t="shared" si="38"/>
        <v>12.93</v>
      </c>
      <c r="AO428" s="78">
        <f t="shared" si="38"/>
        <v>357.8</v>
      </c>
      <c r="AP428" s="78">
        <f t="shared" si="38"/>
        <v>581</v>
      </c>
      <c r="AQ428" s="78">
        <f t="shared" si="38"/>
        <v>438.8</v>
      </c>
      <c r="AR428" s="78">
        <f t="shared" si="38"/>
        <v>920.4</v>
      </c>
      <c r="AS428" s="78">
        <f t="shared" si="38"/>
        <v>422.5</v>
      </c>
      <c r="AT428" s="78">
        <f t="shared" si="38"/>
        <v>169.06</v>
      </c>
      <c r="AU428" s="78">
        <f t="shared" si="38"/>
        <v>366.41999999999996</v>
      </c>
      <c r="AV428" s="78">
        <f t="shared" si="38"/>
        <v>22.465999999999998</v>
      </c>
      <c r="AW428" s="78">
        <f t="shared" si="38"/>
        <v>107.6</v>
      </c>
      <c r="AX428" s="78">
        <f t="shared" si="38"/>
        <v>93</v>
      </c>
      <c r="AY428" s="78">
        <f t="shared" si="38"/>
        <v>0.87800000000000011</v>
      </c>
      <c r="AZ428" s="78">
        <f t="shared" si="38"/>
        <v>0.38200000000000001</v>
      </c>
      <c r="BA428" s="78">
        <f t="shared" si="38"/>
        <v>0.55000000000000004</v>
      </c>
      <c r="BB428" s="78">
        <f t="shared" si="38"/>
        <v>2.4119999999999999</v>
      </c>
      <c r="BC428" s="78">
        <f t="shared" si="38"/>
        <v>13.58</v>
      </c>
      <c r="BD428" s="78">
        <f t="shared" si="38"/>
        <v>0</v>
      </c>
      <c r="BE428" s="78">
        <f t="shared" si="38"/>
        <v>0.68399999999999994</v>
      </c>
      <c r="BF428" s="78">
        <f t="shared" si="38"/>
        <v>33.6</v>
      </c>
      <c r="BG428" s="78">
        <f t="shared" si="38"/>
        <v>155.86000000000001</v>
      </c>
      <c r="BH428" s="78">
        <f t="shared" si="38"/>
        <v>516.42999999999995</v>
      </c>
      <c r="BI428" s="78">
        <f t="shared" si="38"/>
        <v>678.15</v>
      </c>
      <c r="BJ428" s="78">
        <f t="shared" si="38"/>
        <v>167.22999999999996</v>
      </c>
      <c r="BK428" s="78">
        <f t="shared" si="38"/>
        <v>10.239999999999998</v>
      </c>
    </row>
    <row r="429" spans="1:63" ht="15.75" customHeight="1" x14ac:dyDescent="0.25">
      <c r="A429" s="542" t="s">
        <v>40</v>
      </c>
      <c r="B429" s="542"/>
      <c r="C429" s="542"/>
      <c r="D429" s="143"/>
      <c r="E429" s="66"/>
      <c r="F429" s="44"/>
      <c r="G429" s="38"/>
      <c r="H429" s="38"/>
      <c r="I429" s="45"/>
      <c r="J429" s="200"/>
      <c r="K429" s="200"/>
      <c r="L429" s="200"/>
      <c r="M429" s="200"/>
      <c r="N429" s="200"/>
      <c r="O429" s="200"/>
      <c r="P429" s="200"/>
      <c r="Q429" s="148"/>
      <c r="R429" s="144"/>
      <c r="S429" s="46"/>
      <c r="T429" s="36"/>
      <c r="U429" s="51"/>
      <c r="V429" s="49"/>
      <c r="W429" s="632" t="s">
        <v>40</v>
      </c>
      <c r="X429" s="632"/>
      <c r="Y429" s="632"/>
      <c r="Z429" s="145"/>
      <c r="AA429" s="145"/>
      <c r="AB429" s="36"/>
      <c r="AC429" s="51"/>
      <c r="AD429" s="51"/>
      <c r="AE429" s="36"/>
      <c r="AF429" s="36"/>
      <c r="AG429" s="51"/>
      <c r="AH429" s="51"/>
      <c r="AI429" s="36"/>
      <c r="AJ429" s="36"/>
      <c r="AK429" s="51"/>
      <c r="AL429" s="51"/>
      <c r="AM429" s="51"/>
      <c r="AN429" s="51"/>
      <c r="AO429" s="145"/>
      <c r="AP429" s="146"/>
      <c r="AQ429" s="36"/>
      <c r="AR429" s="51"/>
      <c r="AS429" s="51"/>
      <c r="AT429" s="36"/>
      <c r="AU429" s="36"/>
      <c r="AV429" s="51"/>
      <c r="AW429" s="51"/>
      <c r="AX429" s="36"/>
      <c r="AY429" s="36"/>
      <c r="AZ429" s="51"/>
      <c r="BA429" s="51"/>
      <c r="BB429" s="51"/>
      <c r="BC429" s="51"/>
      <c r="BE429" s="200"/>
      <c r="BF429" s="200"/>
      <c r="BG429" s="200"/>
      <c r="BH429" s="200"/>
      <c r="BI429" s="200"/>
      <c r="BJ429" s="200"/>
      <c r="BK429" s="200"/>
    </row>
    <row r="430" spans="1:63" ht="15.75" customHeight="1" x14ac:dyDescent="0.25">
      <c r="A430" s="533" t="s">
        <v>13</v>
      </c>
      <c r="B430" s="533"/>
      <c r="C430" s="533"/>
      <c r="D430" s="54"/>
      <c r="E430" s="47"/>
      <c r="F430" s="44"/>
      <c r="G430" s="38"/>
      <c r="H430" s="38"/>
      <c r="I430" s="45"/>
      <c r="J430" s="200"/>
      <c r="K430" s="200"/>
      <c r="L430" s="200"/>
      <c r="M430" s="200"/>
      <c r="N430" s="200"/>
      <c r="O430" s="200"/>
      <c r="P430" s="200"/>
      <c r="Q430" s="44"/>
      <c r="R430" s="47"/>
      <c r="S430" s="50"/>
      <c r="T430" s="51"/>
      <c r="U430" s="51"/>
      <c r="V430" s="49"/>
      <c r="W430" s="511" t="s">
        <v>13</v>
      </c>
      <c r="X430" s="511"/>
      <c r="Y430" s="511"/>
      <c r="Z430" s="38"/>
      <c r="AA430" s="38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38"/>
      <c r="AP430" s="38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E430" s="200"/>
      <c r="BF430" s="200"/>
      <c r="BG430" s="200"/>
      <c r="BH430" s="200"/>
      <c r="BI430" s="200"/>
      <c r="BJ430" s="200"/>
      <c r="BK430" s="200"/>
    </row>
    <row r="431" spans="1:63" ht="15.75" customHeight="1" x14ac:dyDescent="0.25">
      <c r="A431" s="504" t="s">
        <v>215</v>
      </c>
      <c r="B431" s="504"/>
      <c r="C431" s="504"/>
      <c r="D431" s="54" t="s">
        <v>86</v>
      </c>
      <c r="E431" s="49">
        <v>40</v>
      </c>
      <c r="F431" s="50">
        <v>5.08</v>
      </c>
      <c r="G431" s="51">
        <v>4.5999999999999996</v>
      </c>
      <c r="H431" s="51">
        <v>0.28000000000000003</v>
      </c>
      <c r="I431" s="213">
        <v>63</v>
      </c>
      <c r="J431" s="178"/>
      <c r="K431" s="179"/>
      <c r="L431" s="179"/>
      <c r="M431" s="179">
        <v>22</v>
      </c>
      <c r="N431" s="179">
        <v>86</v>
      </c>
      <c r="O431" s="179">
        <v>5</v>
      </c>
      <c r="P431" s="180">
        <v>1</v>
      </c>
      <c r="Q431" s="54" t="s">
        <v>86</v>
      </c>
      <c r="R431" s="49">
        <v>40</v>
      </c>
      <c r="S431" s="50">
        <v>5.08</v>
      </c>
      <c r="T431" s="51">
        <v>4.5999999999999996</v>
      </c>
      <c r="U431" s="51">
        <v>0.28000000000000003</v>
      </c>
      <c r="V431" s="49">
        <v>63</v>
      </c>
      <c r="W431" s="511" t="s">
        <v>87</v>
      </c>
      <c r="X431" s="511"/>
      <c r="Y431" s="511"/>
      <c r="Z431" s="38" t="s">
        <v>86</v>
      </c>
      <c r="AA431" s="51">
        <v>40</v>
      </c>
      <c r="AB431" s="51">
        <v>53.6</v>
      </c>
      <c r="AC431" s="51">
        <v>56</v>
      </c>
      <c r="AD431" s="51">
        <v>22</v>
      </c>
      <c r="AE431" s="51">
        <v>4.8</v>
      </c>
      <c r="AF431" s="51">
        <v>76.8</v>
      </c>
      <c r="AG431" s="51">
        <v>1</v>
      </c>
      <c r="AH431" s="51">
        <v>100</v>
      </c>
      <c r="AI431" s="51">
        <v>24</v>
      </c>
      <c r="AJ431" s="51">
        <v>0.24</v>
      </c>
      <c r="AK431" s="51">
        <v>0.03</v>
      </c>
      <c r="AL431" s="51">
        <v>0.18</v>
      </c>
      <c r="AM431" s="51">
        <v>0.08</v>
      </c>
      <c r="AN431" s="51"/>
      <c r="AO431" s="38" t="s">
        <v>86</v>
      </c>
      <c r="AP431" s="51">
        <v>40</v>
      </c>
      <c r="AQ431" s="51">
        <v>53.6</v>
      </c>
      <c r="AR431" s="51">
        <v>56</v>
      </c>
      <c r="AS431" s="51">
        <v>22</v>
      </c>
      <c r="AT431" s="51">
        <v>4.8</v>
      </c>
      <c r="AU431" s="51">
        <v>76.8</v>
      </c>
      <c r="AV431" s="51">
        <v>1</v>
      </c>
      <c r="AW431" s="51">
        <v>100</v>
      </c>
      <c r="AX431" s="51">
        <v>24</v>
      </c>
      <c r="AY431" s="51">
        <v>0.24</v>
      </c>
      <c r="AZ431" s="51">
        <v>0.03</v>
      </c>
      <c r="BA431" s="51">
        <v>0.18</v>
      </c>
      <c r="BB431" s="51">
        <v>0.08</v>
      </c>
      <c r="BC431" s="51"/>
      <c r="BE431" s="178"/>
      <c r="BF431" s="179"/>
      <c r="BG431" s="179"/>
      <c r="BH431" s="179">
        <v>22</v>
      </c>
      <c r="BI431" s="179">
        <v>86</v>
      </c>
      <c r="BJ431" s="179">
        <v>5</v>
      </c>
      <c r="BK431" s="180">
        <v>1</v>
      </c>
    </row>
    <row r="432" spans="1:63" ht="15.75" customHeight="1" x14ac:dyDescent="0.25">
      <c r="A432" s="504" t="s">
        <v>196</v>
      </c>
      <c r="B432" s="504"/>
      <c r="C432" s="504"/>
      <c r="D432" s="54">
        <v>42</v>
      </c>
      <c r="E432" s="49">
        <v>40</v>
      </c>
      <c r="F432" s="50">
        <v>0.32</v>
      </c>
      <c r="G432" s="51">
        <v>1.6</v>
      </c>
      <c r="H432" s="51">
        <v>1.72</v>
      </c>
      <c r="I432" s="213">
        <v>47</v>
      </c>
      <c r="J432" s="178"/>
      <c r="K432" s="179"/>
      <c r="L432" s="179"/>
      <c r="M432" s="179">
        <v>18</v>
      </c>
      <c r="N432" s="179">
        <v>30</v>
      </c>
      <c r="O432" s="179">
        <v>15</v>
      </c>
      <c r="P432" s="180">
        <v>2.5</v>
      </c>
      <c r="Q432" s="54">
        <v>63</v>
      </c>
      <c r="R432" s="49">
        <v>60</v>
      </c>
      <c r="S432" s="50">
        <v>0.6</v>
      </c>
      <c r="T432" s="51">
        <v>2.4</v>
      </c>
      <c r="U432" s="51">
        <v>2.58</v>
      </c>
      <c r="V432" s="49">
        <v>58</v>
      </c>
      <c r="W432" s="511" t="s">
        <v>196</v>
      </c>
      <c r="X432" s="511"/>
      <c r="Y432" s="511"/>
      <c r="Z432" s="38">
        <v>42</v>
      </c>
      <c r="AA432" s="51">
        <v>40</v>
      </c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38">
        <v>53</v>
      </c>
      <c r="AP432" s="51">
        <v>50</v>
      </c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E432" s="178"/>
      <c r="BF432" s="179"/>
      <c r="BG432" s="179"/>
      <c r="BH432" s="179">
        <v>21</v>
      </c>
      <c r="BI432" s="179">
        <v>34</v>
      </c>
      <c r="BJ432" s="179">
        <v>19</v>
      </c>
      <c r="BK432" s="180">
        <v>3.5</v>
      </c>
    </row>
    <row r="433" spans="1:66" ht="13.5" customHeight="1" x14ac:dyDescent="0.25">
      <c r="A433" s="504" t="s">
        <v>10</v>
      </c>
      <c r="B433" s="504"/>
      <c r="C433" s="504"/>
      <c r="D433" s="54">
        <v>25</v>
      </c>
      <c r="E433" s="49">
        <v>25</v>
      </c>
      <c r="F433" s="50">
        <v>1.58</v>
      </c>
      <c r="G433" s="51">
        <v>0.2</v>
      </c>
      <c r="H433" s="51">
        <v>9.66</v>
      </c>
      <c r="I433" s="213">
        <v>47</v>
      </c>
      <c r="J433" s="178">
        <v>4.4999999999999998E-2</v>
      </c>
      <c r="K433" s="179"/>
      <c r="L433" s="179"/>
      <c r="M433" s="179">
        <v>10</v>
      </c>
      <c r="N433" s="179">
        <v>46.8</v>
      </c>
      <c r="O433" s="179">
        <v>13.2</v>
      </c>
      <c r="P433" s="180">
        <v>1.07</v>
      </c>
      <c r="Q433" s="54">
        <v>30</v>
      </c>
      <c r="R433" s="49">
        <v>30</v>
      </c>
      <c r="S433" s="50">
        <v>2.37</v>
      </c>
      <c r="T433" s="51">
        <v>0.3</v>
      </c>
      <c r="U433" s="51">
        <v>14.49</v>
      </c>
      <c r="V433" s="49">
        <v>70</v>
      </c>
      <c r="W433" s="511" t="s">
        <v>10</v>
      </c>
      <c r="X433" s="511"/>
      <c r="Y433" s="511"/>
      <c r="Z433" s="38">
        <v>15</v>
      </c>
      <c r="AA433" s="51">
        <v>15</v>
      </c>
      <c r="AB433" s="51"/>
      <c r="AC433" s="38"/>
      <c r="AD433" s="38"/>
      <c r="AE433" s="51"/>
      <c r="AF433" s="51"/>
      <c r="AG433" s="38"/>
      <c r="AH433" s="38"/>
      <c r="AI433" s="51"/>
      <c r="AJ433" s="51"/>
      <c r="AK433" s="38"/>
      <c r="AL433" s="38"/>
      <c r="AM433" s="38"/>
      <c r="AN433" s="38"/>
      <c r="AO433" s="38">
        <v>20</v>
      </c>
      <c r="AP433" s="51">
        <v>20</v>
      </c>
      <c r="AQ433" s="51"/>
      <c r="AR433" s="38"/>
      <c r="AS433" s="38"/>
      <c r="AT433" s="51"/>
      <c r="AU433" s="51"/>
      <c r="AV433" s="38"/>
      <c r="AW433" s="38"/>
      <c r="AX433" s="51"/>
      <c r="AY433" s="51"/>
      <c r="AZ433" s="38"/>
      <c r="BA433" s="38"/>
      <c r="BB433" s="38"/>
      <c r="BC433" s="38"/>
      <c r="BE433" s="178">
        <v>5.3999999999999999E-2</v>
      </c>
      <c r="BF433" s="179"/>
      <c r="BG433" s="179"/>
      <c r="BH433" s="179">
        <v>10.5</v>
      </c>
      <c r="BI433" s="179">
        <v>47.4</v>
      </c>
      <c r="BJ433" s="179">
        <v>14.1</v>
      </c>
      <c r="BK433" s="180">
        <v>1.17</v>
      </c>
    </row>
    <row r="434" spans="1:66" ht="15.75" customHeight="1" x14ac:dyDescent="0.25">
      <c r="A434" s="504" t="s">
        <v>153</v>
      </c>
      <c r="B434" s="504"/>
      <c r="C434" s="504"/>
      <c r="D434" s="54"/>
      <c r="E434" s="49">
        <v>150</v>
      </c>
      <c r="F434" s="44"/>
      <c r="G434" s="38"/>
      <c r="H434" s="38"/>
      <c r="I434" s="45"/>
      <c r="J434" s="200"/>
      <c r="K434" s="200"/>
      <c r="L434" s="200"/>
      <c r="M434" s="200"/>
      <c r="N434" s="200"/>
      <c r="O434" s="200"/>
      <c r="P434" s="200"/>
      <c r="Q434" s="44"/>
      <c r="R434" s="49">
        <v>180</v>
      </c>
      <c r="S434" s="88"/>
      <c r="T434" s="89"/>
      <c r="U434" s="51"/>
      <c r="V434" s="49"/>
      <c r="W434" s="511" t="s">
        <v>153</v>
      </c>
      <c r="X434" s="511"/>
      <c r="Y434" s="511"/>
      <c r="Z434" s="38"/>
      <c r="AA434" s="51" t="s">
        <v>155</v>
      </c>
      <c r="AB434" s="89"/>
      <c r="AC434" s="51"/>
      <c r="AD434" s="51"/>
      <c r="AE434" s="89"/>
      <c r="AF434" s="89"/>
      <c r="AG434" s="51"/>
      <c r="AH434" s="51"/>
      <c r="AI434" s="89"/>
      <c r="AJ434" s="89"/>
      <c r="AK434" s="51"/>
      <c r="AL434" s="51"/>
      <c r="AM434" s="51"/>
      <c r="AN434" s="51"/>
      <c r="AO434" s="38"/>
      <c r="AP434" s="51" t="s">
        <v>154</v>
      </c>
      <c r="AQ434" s="89"/>
      <c r="AR434" s="51"/>
      <c r="AS434" s="51"/>
      <c r="AT434" s="89"/>
      <c r="AU434" s="89"/>
      <c r="AV434" s="51"/>
      <c r="AW434" s="51"/>
      <c r="AX434" s="89"/>
      <c r="AY434" s="89"/>
      <c r="AZ434" s="51"/>
      <c r="BA434" s="51"/>
      <c r="BB434" s="51"/>
      <c r="BC434" s="51"/>
      <c r="BE434" s="200"/>
      <c r="BF434" s="200"/>
      <c r="BG434" s="200"/>
      <c r="BH434" s="200"/>
      <c r="BI434" s="200"/>
      <c r="BJ434" s="200"/>
      <c r="BK434" s="200"/>
    </row>
    <row r="435" spans="1:66" ht="15.75" customHeight="1" x14ac:dyDescent="0.25">
      <c r="A435" s="512" t="s">
        <v>9</v>
      </c>
      <c r="B435" s="512"/>
      <c r="C435" s="512"/>
      <c r="D435" s="54">
        <v>0.2</v>
      </c>
      <c r="E435" s="47">
        <v>0.2</v>
      </c>
      <c r="F435" s="44"/>
      <c r="G435" s="38"/>
      <c r="H435" s="38"/>
      <c r="I435" s="45"/>
      <c r="J435" s="200"/>
      <c r="K435" s="200"/>
      <c r="L435" s="200"/>
      <c r="M435" s="200"/>
      <c r="N435" s="200"/>
      <c r="O435" s="200"/>
      <c r="P435" s="200"/>
      <c r="Q435" s="44">
        <v>0.3</v>
      </c>
      <c r="R435" s="47">
        <v>0.3</v>
      </c>
      <c r="S435" s="88"/>
      <c r="T435" s="89"/>
      <c r="U435" s="57"/>
      <c r="V435" s="59"/>
      <c r="W435" s="513" t="s">
        <v>9</v>
      </c>
      <c r="X435" s="513"/>
      <c r="Y435" s="513"/>
      <c r="Z435" s="38">
        <v>0.2</v>
      </c>
      <c r="AA435" s="38">
        <v>0.2</v>
      </c>
      <c r="AB435" s="89"/>
      <c r="AC435" s="57"/>
      <c r="AD435" s="57"/>
      <c r="AE435" s="89"/>
      <c r="AF435" s="89"/>
      <c r="AG435" s="57"/>
      <c r="AH435" s="57"/>
      <c r="AI435" s="89"/>
      <c r="AJ435" s="89"/>
      <c r="AK435" s="57"/>
      <c r="AL435" s="57"/>
      <c r="AM435" s="57"/>
      <c r="AN435" s="57"/>
      <c r="AO435" s="38">
        <v>0.3</v>
      </c>
      <c r="AP435" s="38">
        <v>0.3</v>
      </c>
      <c r="AQ435" s="89"/>
      <c r="AR435" s="57"/>
      <c r="AS435" s="57"/>
      <c r="AT435" s="89"/>
      <c r="AU435" s="89"/>
      <c r="AV435" s="57"/>
      <c r="AW435" s="57"/>
      <c r="AX435" s="89"/>
      <c r="AY435" s="89"/>
      <c r="AZ435" s="57"/>
      <c r="BA435" s="57"/>
      <c r="BB435" s="57"/>
      <c r="BC435" s="57"/>
      <c r="BE435" s="200"/>
      <c r="BF435" s="200"/>
      <c r="BG435" s="200"/>
      <c r="BH435" s="200"/>
      <c r="BI435" s="200"/>
      <c r="BJ435" s="200"/>
      <c r="BK435" s="200"/>
    </row>
    <row r="436" spans="1:66" ht="18" customHeight="1" x14ac:dyDescent="0.25">
      <c r="A436" s="512" t="s">
        <v>6</v>
      </c>
      <c r="B436" s="512"/>
      <c r="C436" s="512"/>
      <c r="D436" s="54">
        <v>7</v>
      </c>
      <c r="E436" s="47">
        <v>7</v>
      </c>
      <c r="F436" s="50"/>
      <c r="G436" s="51"/>
      <c r="H436" s="51"/>
      <c r="I436" s="52"/>
      <c r="J436" s="201"/>
      <c r="K436" s="201"/>
      <c r="L436" s="201"/>
      <c r="M436" s="201"/>
      <c r="N436" s="201"/>
      <c r="O436" s="201"/>
      <c r="P436" s="201"/>
      <c r="Q436" s="44">
        <v>10</v>
      </c>
      <c r="R436" s="47">
        <v>10</v>
      </c>
      <c r="S436" s="50"/>
      <c r="T436" s="51"/>
      <c r="U436" s="58"/>
      <c r="V436" s="59"/>
      <c r="W436" s="513" t="s">
        <v>6</v>
      </c>
      <c r="X436" s="513"/>
      <c r="Y436" s="513"/>
      <c r="Z436" s="38">
        <v>7</v>
      </c>
      <c r="AA436" s="38">
        <v>7</v>
      </c>
      <c r="AB436" s="51"/>
      <c r="AC436" s="57"/>
      <c r="AD436" s="57"/>
      <c r="AE436" s="51"/>
      <c r="AF436" s="51"/>
      <c r="AG436" s="57"/>
      <c r="AH436" s="57"/>
      <c r="AI436" s="51"/>
      <c r="AJ436" s="51"/>
      <c r="AK436" s="57"/>
      <c r="AL436" s="57"/>
      <c r="AM436" s="57"/>
      <c r="AN436" s="57"/>
      <c r="AO436" s="38">
        <v>10</v>
      </c>
      <c r="AP436" s="38">
        <v>10</v>
      </c>
      <c r="AQ436" s="51"/>
      <c r="AR436" s="57"/>
      <c r="AS436" s="57"/>
      <c r="AT436" s="51"/>
      <c r="AU436" s="51"/>
      <c r="AV436" s="57"/>
      <c r="AW436" s="57"/>
      <c r="AX436" s="51"/>
      <c r="AY436" s="51"/>
      <c r="AZ436" s="57"/>
      <c r="BA436" s="57"/>
      <c r="BB436" s="57"/>
      <c r="BC436" s="57"/>
      <c r="BE436" s="201"/>
      <c r="BF436" s="201"/>
      <c r="BG436" s="201"/>
      <c r="BH436" s="201"/>
      <c r="BI436" s="201"/>
      <c r="BJ436" s="201"/>
      <c r="BK436" s="201"/>
    </row>
    <row r="437" spans="1:66" ht="15.75" customHeight="1" x14ac:dyDescent="0.3">
      <c r="A437" s="504"/>
      <c r="B437" s="504"/>
      <c r="C437" s="504"/>
      <c r="D437" s="54"/>
      <c r="E437" s="47"/>
      <c r="F437" s="50">
        <v>0.04</v>
      </c>
      <c r="G437" s="51">
        <v>0.01</v>
      </c>
      <c r="H437" s="51">
        <v>6.99</v>
      </c>
      <c r="I437" s="213">
        <v>28</v>
      </c>
      <c r="J437" s="178"/>
      <c r="K437" s="179"/>
      <c r="L437" s="179"/>
      <c r="M437" s="179">
        <v>8</v>
      </c>
      <c r="N437" s="179">
        <v>1.6</v>
      </c>
      <c r="O437" s="179">
        <v>0.9</v>
      </c>
      <c r="P437" s="180">
        <v>0.19</v>
      </c>
      <c r="Q437" s="54"/>
      <c r="R437" s="47"/>
      <c r="S437" s="50">
        <v>0.06</v>
      </c>
      <c r="T437" s="51">
        <v>0.02</v>
      </c>
      <c r="U437" s="51">
        <v>9.99</v>
      </c>
      <c r="V437" s="49">
        <v>40</v>
      </c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E437" s="178"/>
      <c r="BF437" s="179"/>
      <c r="BG437" s="179"/>
      <c r="BH437" s="179">
        <v>10</v>
      </c>
      <c r="BI437" s="179">
        <v>2.5</v>
      </c>
      <c r="BJ437" s="179">
        <v>1.3</v>
      </c>
      <c r="BK437" s="180">
        <v>0.28000000000000003</v>
      </c>
      <c r="BL437" s="179"/>
      <c r="BM437" s="179"/>
      <c r="BN437" s="180"/>
    </row>
    <row r="438" spans="1:66" s="1" customFormat="1" x14ac:dyDescent="0.25">
      <c r="A438" s="504" t="s">
        <v>14</v>
      </c>
      <c r="B438" s="504"/>
      <c r="C438" s="504"/>
      <c r="D438" s="17">
        <v>20</v>
      </c>
      <c r="E438" s="6">
        <v>20</v>
      </c>
      <c r="F438" s="9">
        <v>2.08</v>
      </c>
      <c r="G438" s="10">
        <v>1.04</v>
      </c>
      <c r="H438" s="10">
        <v>15.36</v>
      </c>
      <c r="I438" s="18">
        <v>75.2</v>
      </c>
      <c r="J438" s="10"/>
      <c r="K438" s="10"/>
      <c r="L438" s="10"/>
      <c r="M438" s="10"/>
      <c r="N438" s="10"/>
      <c r="O438" s="10"/>
      <c r="P438" s="10"/>
      <c r="Q438" s="3">
        <v>20</v>
      </c>
      <c r="R438" s="6">
        <v>20</v>
      </c>
      <c r="S438" s="9">
        <v>2.08</v>
      </c>
      <c r="T438" s="10">
        <v>1.04</v>
      </c>
      <c r="U438" s="10">
        <v>15.36</v>
      </c>
      <c r="V438" s="18">
        <v>75.2</v>
      </c>
      <c r="W438" s="521"/>
      <c r="X438" s="522"/>
      <c r="Y438" s="523"/>
      <c r="Z438" s="7"/>
      <c r="AA438" s="7"/>
      <c r="AB438" s="10">
        <v>62.05</v>
      </c>
      <c r="AC438" s="10">
        <v>288.79000000000002</v>
      </c>
      <c r="AD438" s="10">
        <v>14.7</v>
      </c>
      <c r="AE438" s="10">
        <v>16.2</v>
      </c>
      <c r="AF438" s="10">
        <v>39.99</v>
      </c>
      <c r="AG438" s="10">
        <v>0.65</v>
      </c>
      <c r="AH438" s="10"/>
      <c r="AI438" s="10">
        <v>729</v>
      </c>
      <c r="AJ438" s="10">
        <v>0.84</v>
      </c>
      <c r="AK438" s="10">
        <v>6.7000000000000004E-2</v>
      </c>
      <c r="AL438" s="10">
        <v>3.6999999999999998E-2</v>
      </c>
      <c r="AM438" s="10">
        <v>0.71</v>
      </c>
      <c r="AN438" s="10">
        <v>4.95</v>
      </c>
      <c r="AO438" s="7"/>
      <c r="AP438" s="7"/>
      <c r="AQ438" s="10">
        <v>103.42</v>
      </c>
      <c r="AR438" s="10">
        <v>481.32</v>
      </c>
      <c r="AS438" s="10">
        <v>24.6</v>
      </c>
      <c r="AT438" s="10">
        <v>27</v>
      </c>
      <c r="AU438" s="10">
        <v>66.650000000000006</v>
      </c>
      <c r="AV438" s="10">
        <v>1.08</v>
      </c>
      <c r="AW438" s="10"/>
      <c r="AX438" s="10">
        <v>1215</v>
      </c>
      <c r="AY438" s="10">
        <v>1.415</v>
      </c>
      <c r="AZ438" s="10">
        <v>0.115</v>
      </c>
      <c r="BA438" s="10">
        <v>6.2E-2</v>
      </c>
      <c r="BB438" s="10">
        <v>1.1819999999999999</v>
      </c>
      <c r="BC438" s="10">
        <v>8.25</v>
      </c>
      <c r="BE438" s="10"/>
      <c r="BF438" s="10"/>
      <c r="BG438" s="10"/>
      <c r="BH438" s="10"/>
      <c r="BI438" s="10"/>
      <c r="BJ438" s="10"/>
      <c r="BK438" s="10"/>
    </row>
    <row r="439" spans="1:66" ht="15.75" customHeight="1" x14ac:dyDescent="0.25">
      <c r="A439" s="504" t="s">
        <v>105</v>
      </c>
      <c r="B439" s="510"/>
      <c r="C439" s="511"/>
      <c r="D439" s="54">
        <v>100</v>
      </c>
      <c r="E439" s="49">
        <v>100</v>
      </c>
      <c r="F439" s="50">
        <v>0.4</v>
      </c>
      <c r="G439" s="51">
        <v>0.4</v>
      </c>
      <c r="H439" s="51">
        <v>9.8000000000000007</v>
      </c>
      <c r="I439" s="52">
        <v>44</v>
      </c>
      <c r="J439" s="178">
        <v>3.3000000000000002E-2</v>
      </c>
      <c r="K439" s="179"/>
      <c r="L439" s="179">
        <v>20</v>
      </c>
      <c r="M439" s="179">
        <v>8.4</v>
      </c>
      <c r="N439" s="179">
        <v>29.4</v>
      </c>
      <c r="O439" s="179">
        <v>5.9</v>
      </c>
      <c r="P439" s="180">
        <v>29.4</v>
      </c>
      <c r="Q439" s="44">
        <v>100</v>
      </c>
      <c r="R439" s="49">
        <v>100</v>
      </c>
      <c r="S439" s="50">
        <v>0.4</v>
      </c>
      <c r="T439" s="51">
        <v>0.4</v>
      </c>
      <c r="U439" s="51">
        <v>9.8000000000000007</v>
      </c>
      <c r="V439" s="49">
        <v>44</v>
      </c>
      <c r="W439" s="511" t="s">
        <v>105</v>
      </c>
      <c r="X439" s="511"/>
      <c r="Y439" s="511"/>
      <c r="Z439" s="38">
        <v>100</v>
      </c>
      <c r="AA439" s="51">
        <v>100</v>
      </c>
      <c r="AB439" s="51">
        <v>26</v>
      </c>
      <c r="AC439" s="51">
        <v>278</v>
      </c>
      <c r="AD439" s="51">
        <v>16</v>
      </c>
      <c r="AE439" s="51">
        <v>9</v>
      </c>
      <c r="AF439" s="51">
        <v>11</v>
      </c>
      <c r="AG439" s="51">
        <v>2.2000000000000002</v>
      </c>
      <c r="AH439" s="51"/>
      <c r="AI439" s="51">
        <v>30</v>
      </c>
      <c r="AJ439" s="51">
        <v>0.2</v>
      </c>
      <c r="AK439" s="51">
        <v>0.03</v>
      </c>
      <c r="AL439" s="51">
        <v>0.02</v>
      </c>
      <c r="AM439" s="51">
        <v>0.3</v>
      </c>
      <c r="AN439" s="51">
        <v>10</v>
      </c>
      <c r="AO439" s="38">
        <v>100</v>
      </c>
      <c r="AP439" s="51">
        <v>100</v>
      </c>
      <c r="AQ439" s="51">
        <v>26</v>
      </c>
      <c r="AR439" s="51">
        <v>278</v>
      </c>
      <c r="AS439" s="51">
        <v>16</v>
      </c>
      <c r="AT439" s="51">
        <v>9</v>
      </c>
      <c r="AU439" s="51">
        <v>11</v>
      </c>
      <c r="AV439" s="51">
        <v>2.2000000000000002</v>
      </c>
      <c r="AW439" s="51"/>
      <c r="AX439" s="51">
        <v>30</v>
      </c>
      <c r="AY439" s="51">
        <v>0.2</v>
      </c>
      <c r="AZ439" s="51">
        <v>0.03</v>
      </c>
      <c r="BA439" s="51">
        <v>0.02</v>
      </c>
      <c r="BB439" s="51">
        <v>0.3</v>
      </c>
      <c r="BC439" s="51">
        <v>10</v>
      </c>
      <c r="BE439" s="178">
        <v>3.3000000000000002E-2</v>
      </c>
      <c r="BF439" s="179"/>
      <c r="BG439" s="179">
        <v>20</v>
      </c>
      <c r="BH439" s="179">
        <v>8.4</v>
      </c>
      <c r="BI439" s="179">
        <v>29.4</v>
      </c>
      <c r="BJ439" s="179">
        <v>5.9</v>
      </c>
      <c r="BK439" s="180">
        <v>29.4</v>
      </c>
    </row>
    <row r="440" spans="1:66" s="77" customFormat="1" ht="15.75" customHeight="1" x14ac:dyDescent="0.25">
      <c r="A440" s="653" t="s">
        <v>190</v>
      </c>
      <c r="B440" s="653"/>
      <c r="C440" s="653"/>
      <c r="D440" s="61"/>
      <c r="E440" s="62">
        <f>SUM(E431+E432+E433+E434+E439)</f>
        <v>355</v>
      </c>
      <c r="F440" s="113">
        <f t="shared" ref="F440:P440" si="39">SUM(F431:F439)</f>
        <v>9.5000000000000018</v>
      </c>
      <c r="G440" s="113">
        <f t="shared" si="39"/>
        <v>7.85</v>
      </c>
      <c r="H440" s="113">
        <f t="shared" si="39"/>
        <v>43.81</v>
      </c>
      <c r="I440" s="117">
        <f t="shared" si="39"/>
        <v>304.2</v>
      </c>
      <c r="J440" s="117">
        <f t="shared" si="39"/>
        <v>7.8E-2</v>
      </c>
      <c r="K440" s="117">
        <f t="shared" si="39"/>
        <v>0</v>
      </c>
      <c r="L440" s="117">
        <f t="shared" si="39"/>
        <v>20</v>
      </c>
      <c r="M440" s="117">
        <f t="shared" si="39"/>
        <v>66.400000000000006</v>
      </c>
      <c r="N440" s="117">
        <f t="shared" si="39"/>
        <v>193.8</v>
      </c>
      <c r="O440" s="117">
        <f t="shared" si="39"/>
        <v>40</v>
      </c>
      <c r="P440" s="117">
        <f t="shared" si="39"/>
        <v>34.159999999999997</v>
      </c>
      <c r="Q440" s="192"/>
      <c r="R440" s="62">
        <f>SUM(R431+R432+R433+R434+R439)</f>
        <v>410</v>
      </c>
      <c r="S440" s="113">
        <f>SUM(S431:S439)</f>
        <v>10.590000000000002</v>
      </c>
      <c r="T440" s="113">
        <f>SUM(T431:T439)</f>
        <v>8.76</v>
      </c>
      <c r="U440" s="113">
        <f>SUM(U431:U439)</f>
        <v>52.5</v>
      </c>
      <c r="V440" s="113">
        <f>SUM(V431:V439)</f>
        <v>350.2</v>
      </c>
      <c r="W440" s="603"/>
      <c r="X440" s="603"/>
      <c r="Y440" s="603"/>
      <c r="Z440" s="64"/>
      <c r="AA440" s="65"/>
      <c r="AB440" s="114"/>
      <c r="AC440" s="64"/>
      <c r="AD440" s="64"/>
      <c r="AE440" s="114"/>
      <c r="AF440" s="114"/>
      <c r="AG440" s="64"/>
      <c r="AH440" s="64"/>
      <c r="AI440" s="114"/>
      <c r="AJ440" s="114"/>
      <c r="AK440" s="64"/>
      <c r="AL440" s="64"/>
      <c r="AM440" s="64"/>
      <c r="AN440" s="64"/>
      <c r="AO440" s="118"/>
      <c r="AP440" s="114"/>
      <c r="AQ440" s="114"/>
      <c r="AR440" s="64"/>
      <c r="AS440" s="64"/>
      <c r="AT440" s="114"/>
      <c r="AU440" s="114"/>
      <c r="AV440" s="64"/>
      <c r="AW440" s="64"/>
      <c r="AX440" s="114"/>
      <c r="AY440" s="114"/>
      <c r="AZ440" s="64"/>
      <c r="BA440" s="64"/>
      <c r="BB440" s="64"/>
      <c r="BC440" s="64"/>
      <c r="BE440" s="117">
        <f t="shared" ref="BE440:BK440" si="40">SUM(BE431:BE439)</f>
        <v>8.6999999999999994E-2</v>
      </c>
      <c r="BF440" s="117">
        <f t="shared" si="40"/>
        <v>0</v>
      </c>
      <c r="BG440" s="117">
        <f t="shared" si="40"/>
        <v>20</v>
      </c>
      <c r="BH440" s="117">
        <f t="shared" si="40"/>
        <v>71.900000000000006</v>
      </c>
      <c r="BI440" s="117">
        <f t="shared" si="40"/>
        <v>199.3</v>
      </c>
      <c r="BJ440" s="117">
        <f t="shared" si="40"/>
        <v>45.3</v>
      </c>
      <c r="BK440" s="117">
        <f t="shared" si="40"/>
        <v>35.35</v>
      </c>
    </row>
    <row r="441" spans="1:66" ht="18.75" customHeight="1" x14ac:dyDescent="0.25">
      <c r="A441" s="533" t="s">
        <v>16</v>
      </c>
      <c r="B441" s="533"/>
      <c r="C441" s="533"/>
      <c r="D441" s="54"/>
      <c r="E441" s="47"/>
      <c r="F441" s="128"/>
      <c r="G441" s="57"/>
      <c r="H441" s="57"/>
      <c r="I441" s="58"/>
      <c r="J441" s="202"/>
      <c r="K441" s="202"/>
      <c r="L441" s="202"/>
      <c r="M441" s="202"/>
      <c r="N441" s="202"/>
      <c r="O441" s="202"/>
      <c r="P441" s="202"/>
      <c r="Q441" s="44"/>
      <c r="R441" s="47"/>
      <c r="S441" s="128"/>
      <c r="T441" s="57"/>
      <c r="U441" s="38"/>
      <c r="V441" s="47"/>
      <c r="W441" s="511" t="s">
        <v>16</v>
      </c>
      <c r="X441" s="511"/>
      <c r="Y441" s="511"/>
      <c r="Z441" s="38"/>
      <c r="AA441" s="38"/>
      <c r="AB441" s="57"/>
      <c r="AC441" s="38"/>
      <c r="AD441" s="38"/>
      <c r="AE441" s="57"/>
      <c r="AF441" s="57"/>
      <c r="AG441" s="38"/>
      <c r="AH441" s="38"/>
      <c r="AI441" s="57"/>
      <c r="AJ441" s="57"/>
      <c r="AK441" s="38"/>
      <c r="AL441" s="38"/>
      <c r="AM441" s="38"/>
      <c r="AN441" s="38"/>
      <c r="AO441" s="38"/>
      <c r="AP441" s="38"/>
      <c r="AQ441" s="57"/>
      <c r="AR441" s="38"/>
      <c r="AS441" s="38"/>
      <c r="AT441" s="57"/>
      <c r="AU441" s="57"/>
      <c r="AV441" s="38"/>
      <c r="AW441" s="38"/>
      <c r="AX441" s="57"/>
      <c r="AY441" s="57"/>
      <c r="AZ441" s="38"/>
      <c r="BA441" s="38"/>
      <c r="BB441" s="38"/>
      <c r="BC441" s="38"/>
      <c r="BE441" s="202"/>
      <c r="BF441" s="202"/>
      <c r="BG441" s="202"/>
      <c r="BH441" s="202"/>
      <c r="BI441" s="202"/>
      <c r="BJ441" s="202"/>
      <c r="BK441" s="202"/>
    </row>
    <row r="442" spans="1:66" ht="15.75" customHeight="1" x14ac:dyDescent="0.25">
      <c r="A442" s="498" t="s">
        <v>59</v>
      </c>
      <c r="B442" s="498"/>
      <c r="C442" s="498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457"/>
      <c r="X442" s="457"/>
      <c r="Y442" s="457"/>
      <c r="Z442" s="457"/>
      <c r="AA442" s="457"/>
      <c r="AB442" s="457"/>
      <c r="AC442" s="457"/>
      <c r="AD442" s="457"/>
      <c r="AE442" s="457"/>
      <c r="AF442" s="457"/>
      <c r="AG442" s="457"/>
      <c r="AH442" s="457"/>
      <c r="AI442" s="457"/>
      <c r="AJ442" s="457"/>
      <c r="AK442" s="457"/>
      <c r="AL442" s="457"/>
      <c r="AM442" s="457"/>
      <c r="AN442" s="457"/>
      <c r="AO442" s="457"/>
      <c r="AP442" s="457"/>
      <c r="AQ442" s="457"/>
      <c r="AR442" s="457"/>
      <c r="AS442" s="457"/>
      <c r="AT442" s="457"/>
      <c r="AU442" s="457"/>
      <c r="AV442" s="457"/>
      <c r="AW442" s="457"/>
      <c r="AX442" s="457"/>
      <c r="AY442" s="457"/>
      <c r="AZ442" s="457"/>
      <c r="BA442" s="457"/>
      <c r="BB442" s="457"/>
      <c r="BC442" s="457"/>
      <c r="BD442" s="457"/>
      <c r="BE442" s="200"/>
      <c r="BF442" s="200"/>
      <c r="BG442" s="200"/>
      <c r="BH442" s="200"/>
      <c r="BI442" s="200"/>
      <c r="BJ442" s="200"/>
      <c r="BK442" s="200"/>
    </row>
    <row r="443" spans="1:66" ht="15.75" customHeight="1" x14ac:dyDescent="0.25">
      <c r="A443" s="498" t="s">
        <v>171</v>
      </c>
      <c r="B443" s="498"/>
      <c r="C443" s="498"/>
      <c r="D443" s="200" t="s">
        <v>85</v>
      </c>
      <c r="E443" s="232">
        <v>150</v>
      </c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 t="s">
        <v>111</v>
      </c>
      <c r="R443" s="232">
        <v>250</v>
      </c>
      <c r="S443" s="200"/>
      <c r="T443" s="200"/>
      <c r="U443" s="200"/>
      <c r="V443" s="200"/>
      <c r="W443" s="457"/>
      <c r="X443" s="457"/>
      <c r="Y443" s="457"/>
      <c r="Z443" s="457"/>
      <c r="AA443" s="457"/>
      <c r="AB443" s="457"/>
      <c r="AC443" s="457"/>
      <c r="AD443" s="457"/>
      <c r="AE443" s="457"/>
      <c r="AF443" s="457"/>
      <c r="AG443" s="457"/>
      <c r="AH443" s="457"/>
      <c r="AI443" s="457"/>
      <c r="AJ443" s="457"/>
      <c r="AK443" s="457"/>
      <c r="AL443" s="457"/>
      <c r="AM443" s="457"/>
      <c r="AN443" s="457"/>
      <c r="AO443" s="457"/>
      <c r="AP443" s="457"/>
      <c r="AQ443" s="457"/>
      <c r="AR443" s="457"/>
      <c r="AS443" s="457"/>
      <c r="AT443" s="457"/>
      <c r="AU443" s="457"/>
      <c r="AV443" s="457"/>
      <c r="AW443" s="457"/>
      <c r="AX443" s="457"/>
      <c r="AY443" s="457"/>
      <c r="AZ443" s="457"/>
      <c r="BA443" s="457"/>
      <c r="BB443" s="457"/>
      <c r="BC443" s="457"/>
      <c r="BD443" s="457"/>
      <c r="BE443" s="200"/>
      <c r="BF443" s="200"/>
      <c r="BG443" s="200"/>
      <c r="BH443" s="200"/>
      <c r="BI443" s="200"/>
      <c r="BJ443" s="200"/>
      <c r="BK443" s="200"/>
    </row>
    <row r="444" spans="1:66" ht="15.75" customHeight="1" x14ac:dyDescent="0.25">
      <c r="A444" s="548" t="s">
        <v>66</v>
      </c>
      <c r="B444" s="548"/>
      <c r="C444" s="548"/>
      <c r="D444" s="200">
        <v>30</v>
      </c>
      <c r="E444" s="200">
        <v>24</v>
      </c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>
        <v>50</v>
      </c>
      <c r="R444" s="200">
        <v>40</v>
      </c>
      <c r="S444" s="200"/>
      <c r="T444" s="200"/>
      <c r="U444" s="200"/>
      <c r="V444" s="200"/>
      <c r="W444" s="457"/>
      <c r="X444" s="457"/>
      <c r="Y444" s="457"/>
      <c r="Z444" s="457"/>
      <c r="AA444" s="457"/>
      <c r="AB444" s="457"/>
      <c r="AC444" s="457"/>
      <c r="AD444" s="457"/>
      <c r="AE444" s="457"/>
      <c r="AF444" s="457"/>
      <c r="AG444" s="457"/>
      <c r="AH444" s="457"/>
      <c r="AI444" s="457"/>
      <c r="AJ444" s="457"/>
      <c r="AK444" s="457"/>
      <c r="AL444" s="457"/>
      <c r="AM444" s="457"/>
      <c r="AN444" s="457"/>
      <c r="AO444" s="457"/>
      <c r="AP444" s="457"/>
      <c r="AQ444" s="457"/>
      <c r="AR444" s="457"/>
      <c r="AS444" s="457"/>
      <c r="AT444" s="457"/>
      <c r="AU444" s="457"/>
      <c r="AV444" s="457"/>
      <c r="AW444" s="457"/>
      <c r="AX444" s="457"/>
      <c r="AY444" s="457"/>
      <c r="AZ444" s="457"/>
      <c r="BA444" s="457"/>
      <c r="BB444" s="457"/>
      <c r="BC444" s="457"/>
      <c r="BD444" s="457"/>
      <c r="BE444" s="200"/>
      <c r="BF444" s="200"/>
      <c r="BG444" s="200"/>
      <c r="BH444" s="200"/>
      <c r="BI444" s="200"/>
      <c r="BJ444" s="200"/>
      <c r="BK444" s="200"/>
    </row>
    <row r="445" spans="1:66" ht="15.75" customHeight="1" x14ac:dyDescent="0.25">
      <c r="A445" s="548" t="s">
        <v>29</v>
      </c>
      <c r="B445" s="548"/>
      <c r="C445" s="548"/>
      <c r="D445" s="200">
        <v>15</v>
      </c>
      <c r="E445" s="200">
        <v>12</v>
      </c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>
        <v>25</v>
      </c>
      <c r="R445" s="200">
        <v>20</v>
      </c>
      <c r="S445" s="200"/>
      <c r="T445" s="200"/>
      <c r="U445" s="200"/>
      <c r="V445" s="200"/>
      <c r="W445" s="457"/>
      <c r="X445" s="457"/>
      <c r="Y445" s="457"/>
      <c r="Z445" s="457"/>
      <c r="AA445" s="457"/>
      <c r="AB445" s="457"/>
      <c r="AC445" s="457"/>
      <c r="AD445" s="457"/>
      <c r="AE445" s="457"/>
      <c r="AF445" s="457"/>
      <c r="AG445" s="457"/>
      <c r="AH445" s="457"/>
      <c r="AI445" s="457"/>
      <c r="AJ445" s="457"/>
      <c r="AK445" s="457"/>
      <c r="AL445" s="457"/>
      <c r="AM445" s="457"/>
      <c r="AN445" s="457"/>
      <c r="AO445" s="457"/>
      <c r="AP445" s="457"/>
      <c r="AQ445" s="457"/>
      <c r="AR445" s="457"/>
      <c r="AS445" s="457"/>
      <c r="AT445" s="457"/>
      <c r="AU445" s="457"/>
      <c r="AV445" s="457"/>
      <c r="AW445" s="457"/>
      <c r="AX445" s="457"/>
      <c r="AY445" s="457"/>
      <c r="AZ445" s="457"/>
      <c r="BA445" s="457"/>
      <c r="BB445" s="457"/>
      <c r="BC445" s="457"/>
      <c r="BD445" s="457"/>
      <c r="BE445" s="200"/>
      <c r="BF445" s="200"/>
      <c r="BG445" s="200"/>
      <c r="BH445" s="200"/>
      <c r="BI445" s="200"/>
      <c r="BJ445" s="200"/>
      <c r="BK445" s="200"/>
    </row>
    <row r="446" spans="1:66" ht="15.75" customHeight="1" x14ac:dyDescent="0.25">
      <c r="A446" s="548" t="s">
        <v>64</v>
      </c>
      <c r="B446" s="548"/>
      <c r="C446" s="548"/>
      <c r="D446" s="233" t="s">
        <v>95</v>
      </c>
      <c r="E446" s="200">
        <v>12</v>
      </c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33" t="s">
        <v>123</v>
      </c>
      <c r="R446" s="200">
        <v>20</v>
      </c>
      <c r="S446" s="200"/>
      <c r="T446" s="200"/>
      <c r="U446" s="200"/>
      <c r="V446" s="200"/>
      <c r="W446" s="457"/>
      <c r="X446" s="457"/>
      <c r="Y446" s="457"/>
      <c r="Z446" s="457"/>
      <c r="AA446" s="457"/>
      <c r="AB446" s="457"/>
      <c r="AC446" s="457"/>
      <c r="AD446" s="457"/>
      <c r="AE446" s="457"/>
      <c r="AF446" s="457"/>
      <c r="AG446" s="457"/>
      <c r="AH446" s="457"/>
      <c r="AI446" s="457"/>
      <c r="AJ446" s="457"/>
      <c r="AK446" s="457"/>
      <c r="AL446" s="457"/>
      <c r="AM446" s="457"/>
      <c r="AN446" s="457"/>
      <c r="AO446" s="457"/>
      <c r="AP446" s="457"/>
      <c r="AQ446" s="457"/>
      <c r="AR446" s="457"/>
      <c r="AS446" s="457"/>
      <c r="AT446" s="457"/>
      <c r="AU446" s="457"/>
      <c r="AV446" s="457"/>
      <c r="AW446" s="457"/>
      <c r="AX446" s="457"/>
      <c r="AY446" s="457"/>
      <c r="AZ446" s="457"/>
      <c r="BA446" s="457"/>
      <c r="BB446" s="457"/>
      <c r="BC446" s="457"/>
      <c r="BD446" s="457"/>
      <c r="BE446" s="200"/>
      <c r="BF446" s="200"/>
      <c r="BG446" s="200"/>
      <c r="BH446" s="200"/>
      <c r="BI446" s="200"/>
      <c r="BJ446" s="200"/>
      <c r="BK446" s="200"/>
    </row>
    <row r="447" spans="1:66" ht="15.75" customHeight="1" x14ac:dyDescent="0.25">
      <c r="A447" s="548" t="s">
        <v>48</v>
      </c>
      <c r="B447" s="548"/>
      <c r="C447" s="548"/>
      <c r="D447" s="200">
        <v>7.5</v>
      </c>
      <c r="E447" s="200">
        <v>6</v>
      </c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>
        <v>13</v>
      </c>
      <c r="R447" s="200">
        <v>10</v>
      </c>
      <c r="S447" s="200"/>
      <c r="T447" s="200"/>
      <c r="U447" s="200"/>
      <c r="V447" s="200"/>
      <c r="W447" s="457"/>
      <c r="X447" s="457"/>
      <c r="Y447" s="457"/>
      <c r="Z447" s="457"/>
      <c r="AA447" s="457"/>
      <c r="AB447" s="457"/>
      <c r="AC447" s="457"/>
      <c r="AD447" s="457"/>
      <c r="AE447" s="457"/>
      <c r="AF447" s="457"/>
      <c r="AG447" s="457"/>
      <c r="AH447" s="457"/>
      <c r="AI447" s="457"/>
      <c r="AJ447" s="457"/>
      <c r="AK447" s="457"/>
      <c r="AL447" s="457"/>
      <c r="AM447" s="457"/>
      <c r="AN447" s="457"/>
      <c r="AO447" s="457"/>
      <c r="AP447" s="457"/>
      <c r="AQ447" s="457"/>
      <c r="AR447" s="457"/>
      <c r="AS447" s="457"/>
      <c r="AT447" s="457"/>
      <c r="AU447" s="457"/>
      <c r="AV447" s="457"/>
      <c r="AW447" s="457"/>
      <c r="AX447" s="457"/>
      <c r="AY447" s="457"/>
      <c r="AZ447" s="457"/>
      <c r="BA447" s="457"/>
      <c r="BB447" s="457"/>
      <c r="BC447" s="457"/>
      <c r="BD447" s="457"/>
      <c r="BE447" s="200"/>
      <c r="BF447" s="200"/>
      <c r="BG447" s="200"/>
      <c r="BH447" s="200"/>
      <c r="BI447" s="200"/>
      <c r="BJ447" s="200"/>
      <c r="BK447" s="200"/>
    </row>
    <row r="448" spans="1:66" ht="15.75" customHeight="1" x14ac:dyDescent="0.25">
      <c r="A448" s="548" t="s">
        <v>18</v>
      </c>
      <c r="B448" s="548"/>
      <c r="C448" s="548"/>
      <c r="D448" s="200">
        <v>7.2</v>
      </c>
      <c r="E448" s="200">
        <v>6</v>
      </c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>
        <v>12</v>
      </c>
      <c r="R448" s="200">
        <v>10</v>
      </c>
      <c r="S448" s="200"/>
      <c r="T448" s="200"/>
      <c r="U448" s="200"/>
      <c r="V448" s="200"/>
      <c r="W448" s="457"/>
      <c r="X448" s="457"/>
      <c r="Y448" s="457"/>
      <c r="Z448" s="457"/>
      <c r="AA448" s="457"/>
      <c r="AB448" s="457"/>
      <c r="AC448" s="457"/>
      <c r="AD448" s="457"/>
      <c r="AE448" s="457"/>
      <c r="AF448" s="457"/>
      <c r="AG448" s="457"/>
      <c r="AH448" s="457"/>
      <c r="AI448" s="457"/>
      <c r="AJ448" s="457"/>
      <c r="AK448" s="457"/>
      <c r="AL448" s="457"/>
      <c r="AM448" s="457"/>
      <c r="AN448" s="457"/>
      <c r="AO448" s="457"/>
      <c r="AP448" s="457"/>
      <c r="AQ448" s="457"/>
      <c r="AR448" s="457"/>
      <c r="AS448" s="457"/>
      <c r="AT448" s="457"/>
      <c r="AU448" s="457"/>
      <c r="AV448" s="457"/>
      <c r="AW448" s="457"/>
      <c r="AX448" s="457"/>
      <c r="AY448" s="457"/>
      <c r="AZ448" s="457"/>
      <c r="BA448" s="457"/>
      <c r="BB448" s="457"/>
      <c r="BC448" s="457"/>
      <c r="BD448" s="457"/>
      <c r="BE448" s="200"/>
      <c r="BF448" s="200"/>
      <c r="BG448" s="200"/>
      <c r="BH448" s="200"/>
      <c r="BI448" s="200"/>
      <c r="BJ448" s="200"/>
      <c r="BK448" s="200"/>
    </row>
    <row r="449" spans="1:63" ht="15.75" customHeight="1" x14ac:dyDescent="0.25">
      <c r="A449" s="548" t="s">
        <v>20</v>
      </c>
      <c r="B449" s="548"/>
      <c r="C449" s="548"/>
      <c r="D449" s="200">
        <v>4.5</v>
      </c>
      <c r="E449" s="200">
        <v>4.5</v>
      </c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>
        <v>7.5</v>
      </c>
      <c r="R449" s="200">
        <v>7.5</v>
      </c>
      <c r="S449" s="200"/>
      <c r="T449" s="200"/>
      <c r="U449" s="200"/>
      <c r="V449" s="200"/>
      <c r="W449" s="457"/>
      <c r="X449" s="457"/>
      <c r="Y449" s="457"/>
      <c r="Z449" s="457"/>
      <c r="AA449" s="457"/>
      <c r="AB449" s="457"/>
      <c r="AC449" s="457"/>
      <c r="AD449" s="457"/>
      <c r="AE449" s="457"/>
      <c r="AF449" s="457"/>
      <c r="AG449" s="457"/>
      <c r="AH449" s="457"/>
      <c r="AI449" s="457"/>
      <c r="AJ449" s="457"/>
      <c r="AK449" s="457"/>
      <c r="AL449" s="457"/>
      <c r="AM449" s="457"/>
      <c r="AN449" s="457"/>
      <c r="AO449" s="457"/>
      <c r="AP449" s="457"/>
      <c r="AQ449" s="457"/>
      <c r="AR449" s="457"/>
      <c r="AS449" s="457"/>
      <c r="AT449" s="457"/>
      <c r="AU449" s="457"/>
      <c r="AV449" s="457"/>
      <c r="AW449" s="457"/>
      <c r="AX449" s="457"/>
      <c r="AY449" s="457"/>
      <c r="AZ449" s="457"/>
      <c r="BA449" s="457"/>
      <c r="BB449" s="457"/>
      <c r="BC449" s="457"/>
      <c r="BD449" s="457"/>
      <c r="BE449" s="200"/>
      <c r="BF449" s="200"/>
      <c r="BG449" s="200"/>
      <c r="BH449" s="200"/>
      <c r="BI449" s="200"/>
      <c r="BJ449" s="200"/>
      <c r="BK449" s="200"/>
    </row>
    <row r="450" spans="1:63" ht="15.75" customHeight="1" x14ac:dyDescent="0.25">
      <c r="A450" s="548" t="s">
        <v>19</v>
      </c>
      <c r="B450" s="548"/>
      <c r="C450" s="548"/>
      <c r="D450" s="200">
        <v>3</v>
      </c>
      <c r="E450" s="200">
        <v>3</v>
      </c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>
        <v>5</v>
      </c>
      <c r="R450" s="200">
        <v>5</v>
      </c>
      <c r="S450" s="200"/>
      <c r="T450" s="200"/>
      <c r="U450" s="201"/>
      <c r="V450" s="201"/>
      <c r="W450" s="548" t="s">
        <v>19</v>
      </c>
      <c r="X450" s="548"/>
      <c r="Y450" s="548"/>
      <c r="Z450" s="200">
        <v>3</v>
      </c>
      <c r="AA450" s="200">
        <v>3</v>
      </c>
      <c r="AB450" s="200"/>
      <c r="AC450" s="201"/>
      <c r="AD450" s="201"/>
      <c r="AE450" s="200"/>
      <c r="AF450" s="200"/>
      <c r="AG450" s="201"/>
      <c r="AH450" s="201"/>
      <c r="AI450" s="200"/>
      <c r="AJ450" s="200"/>
      <c r="AK450" s="201"/>
      <c r="AL450" s="201"/>
      <c r="AM450" s="201"/>
      <c r="AN450" s="201"/>
      <c r="AO450" s="200">
        <v>5</v>
      </c>
      <c r="AP450" s="200">
        <v>5</v>
      </c>
      <c r="AQ450" s="200"/>
      <c r="AR450" s="201"/>
      <c r="AS450" s="201"/>
      <c r="AT450" s="200"/>
      <c r="AU450" s="200"/>
      <c r="AV450" s="201"/>
      <c r="AW450" s="201"/>
      <c r="AX450" s="200"/>
      <c r="AY450" s="200"/>
      <c r="AZ450" s="201"/>
      <c r="BA450" s="201"/>
      <c r="BB450" s="201"/>
      <c r="BC450" s="201"/>
      <c r="BD450" s="457"/>
      <c r="BE450" s="200"/>
      <c r="BF450" s="200"/>
      <c r="BG450" s="200"/>
      <c r="BH450" s="200"/>
      <c r="BI450" s="200"/>
      <c r="BJ450" s="200"/>
      <c r="BK450" s="200"/>
    </row>
    <row r="451" spans="1:63" ht="16.5" customHeight="1" x14ac:dyDescent="0.25">
      <c r="A451" s="548" t="s">
        <v>6</v>
      </c>
      <c r="B451" s="548"/>
      <c r="C451" s="548"/>
      <c r="D451" s="200">
        <v>1.5</v>
      </c>
      <c r="E451" s="200">
        <v>1.5</v>
      </c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>
        <v>2.5</v>
      </c>
      <c r="R451" s="200">
        <v>2.5</v>
      </c>
      <c r="S451" s="200"/>
      <c r="T451" s="200"/>
      <c r="U451" s="200"/>
      <c r="V451" s="200"/>
      <c r="W451" s="457"/>
      <c r="X451" s="457"/>
      <c r="Y451" s="457"/>
      <c r="Z451" s="457"/>
      <c r="AA451" s="457"/>
      <c r="AB451" s="457"/>
      <c r="AC451" s="457"/>
      <c r="AD451" s="457"/>
      <c r="AE451" s="457"/>
      <c r="AF451" s="457"/>
      <c r="AG451" s="457"/>
      <c r="AH451" s="457"/>
      <c r="AI451" s="457"/>
      <c r="AJ451" s="457"/>
      <c r="AK451" s="457"/>
      <c r="AL451" s="457"/>
      <c r="AM451" s="457"/>
      <c r="AN451" s="457"/>
      <c r="AO451" s="457"/>
      <c r="AP451" s="457"/>
      <c r="AQ451" s="457"/>
      <c r="AR451" s="457"/>
      <c r="AS451" s="457"/>
      <c r="AT451" s="457"/>
      <c r="AU451" s="457"/>
      <c r="AV451" s="457"/>
      <c r="AW451" s="457"/>
      <c r="AX451" s="457"/>
      <c r="AY451" s="457"/>
      <c r="AZ451" s="457"/>
      <c r="BA451" s="457"/>
      <c r="BB451" s="457"/>
      <c r="BC451" s="457"/>
      <c r="BD451" s="457"/>
      <c r="BE451" s="200"/>
      <c r="BF451" s="200"/>
      <c r="BG451" s="200"/>
      <c r="BH451" s="200"/>
      <c r="BI451" s="200"/>
      <c r="BJ451" s="200"/>
      <c r="BK451" s="200"/>
    </row>
    <row r="452" spans="1:63" ht="16.5" customHeight="1" x14ac:dyDescent="0.25">
      <c r="A452" s="548" t="s">
        <v>61</v>
      </c>
      <c r="B452" s="548"/>
      <c r="C452" s="548"/>
      <c r="D452" s="200">
        <v>120</v>
      </c>
      <c r="E452" s="200">
        <v>120</v>
      </c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>
        <v>200</v>
      </c>
      <c r="R452" s="200">
        <v>200</v>
      </c>
      <c r="S452" s="200"/>
      <c r="T452" s="200"/>
      <c r="U452" s="200"/>
      <c r="V452" s="200"/>
      <c r="W452" s="457"/>
      <c r="X452" s="457"/>
      <c r="Y452" s="457"/>
      <c r="Z452" s="457"/>
      <c r="AA452" s="457"/>
      <c r="AB452" s="457"/>
      <c r="AC452" s="457"/>
      <c r="AD452" s="457"/>
      <c r="AE452" s="457"/>
      <c r="AF452" s="457"/>
      <c r="AG452" s="457"/>
      <c r="AH452" s="457"/>
      <c r="AI452" s="457"/>
      <c r="AJ452" s="457"/>
      <c r="AK452" s="457"/>
      <c r="AL452" s="457"/>
      <c r="AM452" s="457"/>
      <c r="AN452" s="457"/>
      <c r="AO452" s="457"/>
      <c r="AP452" s="457"/>
      <c r="AQ452" s="457"/>
      <c r="AR452" s="457"/>
      <c r="AS452" s="457"/>
      <c r="AT452" s="457"/>
      <c r="AU452" s="457"/>
      <c r="AV452" s="457"/>
      <c r="AW452" s="457"/>
      <c r="AX452" s="457"/>
      <c r="AY452" s="457"/>
      <c r="AZ452" s="457"/>
      <c r="BA452" s="457"/>
      <c r="BB452" s="457"/>
      <c r="BC452" s="457"/>
      <c r="BD452" s="457"/>
      <c r="BE452" s="200"/>
      <c r="BF452" s="200"/>
      <c r="BG452" s="200"/>
      <c r="BH452" s="200"/>
      <c r="BI452" s="200"/>
      <c r="BJ452" s="200"/>
      <c r="BK452" s="200"/>
    </row>
    <row r="453" spans="1:63" ht="16.5" customHeight="1" x14ac:dyDescent="0.3">
      <c r="A453" s="548"/>
      <c r="B453" s="548"/>
      <c r="C453" s="548"/>
      <c r="D453" s="200"/>
      <c r="E453" s="200"/>
      <c r="F453" s="201">
        <v>1.1000000000000001</v>
      </c>
      <c r="G453" s="201">
        <v>2.94</v>
      </c>
      <c r="H453" s="201">
        <v>9.1199999999999992</v>
      </c>
      <c r="I453" s="201">
        <v>67.349999999999994</v>
      </c>
      <c r="J453" s="201">
        <v>5.5E-2</v>
      </c>
      <c r="K453" s="201">
        <v>3.77</v>
      </c>
      <c r="L453" s="201"/>
      <c r="M453" s="201">
        <v>30.2</v>
      </c>
      <c r="N453" s="201">
        <v>58.75</v>
      </c>
      <c r="O453" s="201">
        <v>20.7</v>
      </c>
      <c r="P453" s="201">
        <v>1.02</v>
      </c>
      <c r="Q453" s="201"/>
      <c r="R453" s="201"/>
      <c r="S453" s="201">
        <v>1.83</v>
      </c>
      <c r="T453" s="201">
        <v>4.9000000000000004</v>
      </c>
      <c r="U453" s="201">
        <v>15.2</v>
      </c>
      <c r="V453" s="201">
        <v>132.5</v>
      </c>
      <c r="W453" s="457"/>
      <c r="X453" s="457"/>
      <c r="Y453" s="457"/>
      <c r="Z453" s="457"/>
      <c r="AA453" s="457"/>
      <c r="AB453" s="457"/>
      <c r="AC453" s="457"/>
      <c r="AD453" s="457"/>
      <c r="AE453" s="457"/>
      <c r="AF453" s="457"/>
      <c r="AG453" s="457"/>
      <c r="AH453" s="457"/>
      <c r="AI453" s="457"/>
      <c r="AJ453" s="457"/>
      <c r="AK453" s="457"/>
      <c r="AL453" s="457"/>
      <c r="AM453" s="457"/>
      <c r="AN453" s="457"/>
      <c r="AO453" s="457"/>
      <c r="AP453" s="457"/>
      <c r="AQ453" s="457"/>
      <c r="AR453" s="457"/>
      <c r="AS453" s="457"/>
      <c r="AT453" s="457"/>
      <c r="AU453" s="457"/>
      <c r="AV453" s="457"/>
      <c r="AW453" s="457"/>
      <c r="AX453" s="457"/>
      <c r="AY453" s="457"/>
      <c r="AZ453" s="457"/>
      <c r="BA453" s="457"/>
      <c r="BB453" s="457"/>
      <c r="BC453" s="457"/>
      <c r="BD453" s="457"/>
      <c r="BE453" s="201">
        <v>8.2000000000000003E-2</v>
      </c>
      <c r="BF453" s="201">
        <v>11.5</v>
      </c>
      <c r="BG453" s="201"/>
      <c r="BH453" s="201">
        <v>42.4</v>
      </c>
      <c r="BI453" s="201">
        <v>68.2</v>
      </c>
      <c r="BJ453" s="201">
        <v>30.95</v>
      </c>
      <c r="BK453" s="201">
        <v>1.48</v>
      </c>
    </row>
    <row r="454" spans="1:63" s="1" customFormat="1" ht="16.5" customHeight="1" x14ac:dyDescent="0.25">
      <c r="A454" s="559" t="s">
        <v>88</v>
      </c>
      <c r="B454" s="559"/>
      <c r="C454" s="559"/>
      <c r="D454" s="10">
        <v>5</v>
      </c>
      <c r="E454" s="10">
        <v>5</v>
      </c>
      <c r="F454" s="10">
        <v>0.14000000000000001</v>
      </c>
      <c r="G454" s="10">
        <v>0.75</v>
      </c>
      <c r="H454" s="10">
        <v>0.16</v>
      </c>
      <c r="I454" s="10">
        <v>10.3</v>
      </c>
      <c r="J454" s="10"/>
      <c r="K454" s="10"/>
      <c r="L454" s="10"/>
      <c r="M454" s="10"/>
      <c r="N454" s="10"/>
      <c r="O454" s="10"/>
      <c r="P454" s="10"/>
      <c r="Q454" s="234">
        <v>5</v>
      </c>
      <c r="R454" s="10">
        <v>5</v>
      </c>
      <c r="S454" s="10">
        <v>0.14000000000000001</v>
      </c>
      <c r="T454" s="10">
        <v>0.75</v>
      </c>
      <c r="U454" s="10">
        <v>0.16</v>
      </c>
      <c r="V454" s="10">
        <v>10.3</v>
      </c>
      <c r="W454" s="559" t="s">
        <v>88</v>
      </c>
      <c r="X454" s="559"/>
      <c r="Y454" s="559"/>
      <c r="Z454" s="7">
        <v>5</v>
      </c>
      <c r="AA454" s="10">
        <v>5</v>
      </c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29"/>
      <c r="AP454" s="10">
        <v>5</v>
      </c>
      <c r="AQ454" s="10"/>
      <c r="AR454" s="10"/>
      <c r="AS454" s="10"/>
      <c r="AT454" s="7"/>
      <c r="AU454" s="10"/>
      <c r="AV454" s="10"/>
      <c r="AW454" s="7"/>
      <c r="AX454" s="7"/>
      <c r="AY454" s="10"/>
      <c r="AZ454" s="10"/>
      <c r="BA454" s="7"/>
      <c r="BB454" s="7"/>
      <c r="BC454" s="7"/>
      <c r="BD454" s="29"/>
      <c r="BE454" s="10"/>
      <c r="BF454" s="10"/>
      <c r="BG454" s="10"/>
      <c r="BH454" s="10"/>
      <c r="BI454" s="10"/>
      <c r="BJ454" s="10"/>
      <c r="BK454" s="10"/>
    </row>
    <row r="455" spans="1:63" s="1" customFormat="1" x14ac:dyDescent="0.25">
      <c r="A455" s="521" t="s">
        <v>306</v>
      </c>
      <c r="B455" s="522"/>
      <c r="C455" s="523"/>
      <c r="D455" s="17"/>
      <c r="E455" s="8"/>
      <c r="F455" s="9"/>
      <c r="G455" s="10"/>
      <c r="H455" s="10"/>
      <c r="I455" s="10"/>
      <c r="J455" s="9"/>
      <c r="K455" s="10"/>
      <c r="L455" s="10"/>
      <c r="M455" s="10"/>
      <c r="N455" s="10"/>
      <c r="O455" s="10"/>
      <c r="P455" s="214"/>
      <c r="Q455" s="17"/>
      <c r="R455" s="8"/>
      <c r="S455" s="9"/>
      <c r="T455" s="10"/>
      <c r="U455" s="7"/>
      <c r="V455" s="8"/>
      <c r="W455" s="521" t="s">
        <v>306</v>
      </c>
      <c r="X455" s="522"/>
      <c r="Y455" s="523"/>
      <c r="Z455" s="7"/>
      <c r="AA455" s="7"/>
      <c r="AB455" s="10"/>
      <c r="AC455" s="7"/>
      <c r="AD455" s="7"/>
      <c r="AE455" s="10"/>
      <c r="AF455" s="10"/>
      <c r="AG455" s="7"/>
      <c r="AH455" s="7"/>
      <c r="AI455" s="10"/>
      <c r="AJ455" s="10"/>
      <c r="AK455" s="7"/>
      <c r="AL455" s="7"/>
      <c r="AM455" s="7"/>
      <c r="AN455" s="7"/>
      <c r="AO455" s="7"/>
      <c r="AP455" s="7"/>
      <c r="AQ455" s="10"/>
      <c r="AR455" s="7"/>
      <c r="AS455" s="7"/>
      <c r="AT455" s="10"/>
      <c r="AU455" s="10"/>
      <c r="AV455" s="7"/>
      <c r="AW455" s="7"/>
      <c r="AX455" s="10"/>
      <c r="AY455" s="10"/>
      <c r="AZ455" s="7"/>
      <c r="BA455" s="7"/>
      <c r="BB455" s="7"/>
      <c r="BC455" s="7"/>
      <c r="BE455" s="9"/>
      <c r="BF455" s="10"/>
      <c r="BG455" s="10"/>
      <c r="BH455" s="10"/>
      <c r="BI455" s="10"/>
      <c r="BJ455" s="10"/>
      <c r="BK455" s="214"/>
    </row>
    <row r="456" spans="1:63" s="1" customFormat="1" x14ac:dyDescent="0.25">
      <c r="A456" s="521" t="s">
        <v>307</v>
      </c>
      <c r="B456" s="522"/>
      <c r="C456" s="523"/>
      <c r="D456" s="17"/>
      <c r="E456" s="6">
        <v>60</v>
      </c>
      <c r="F456" s="9"/>
      <c r="G456" s="10"/>
      <c r="H456" s="10"/>
      <c r="I456" s="10"/>
      <c r="J456" s="9"/>
      <c r="K456" s="10"/>
      <c r="L456" s="10"/>
      <c r="M456" s="10"/>
      <c r="N456" s="10"/>
      <c r="O456" s="10"/>
      <c r="P456" s="214"/>
      <c r="Q456" s="17"/>
      <c r="R456" s="6">
        <v>80</v>
      </c>
      <c r="S456" s="9"/>
      <c r="T456" s="10"/>
      <c r="U456" s="7"/>
      <c r="V456" s="8"/>
      <c r="W456" s="521" t="s">
        <v>307</v>
      </c>
      <c r="X456" s="522"/>
      <c r="Y456" s="523"/>
      <c r="Z456" s="7"/>
      <c r="AA456" s="10">
        <v>60</v>
      </c>
      <c r="AB456" s="10"/>
      <c r="AC456" s="7"/>
      <c r="AD456" s="7"/>
      <c r="AE456" s="10"/>
      <c r="AF456" s="10"/>
      <c r="AG456" s="7"/>
      <c r="AH456" s="7"/>
      <c r="AI456" s="10"/>
      <c r="AJ456" s="10"/>
      <c r="AK456" s="7"/>
      <c r="AL456" s="7"/>
      <c r="AM456" s="7"/>
      <c r="AN456" s="7"/>
      <c r="AO456" s="7"/>
      <c r="AP456" s="10">
        <v>80</v>
      </c>
      <c r="AQ456" s="10"/>
      <c r="AR456" s="7"/>
      <c r="AS456" s="7"/>
      <c r="AT456" s="10"/>
      <c r="AU456" s="10"/>
      <c r="AV456" s="7"/>
      <c r="AW456" s="7"/>
      <c r="AX456" s="10"/>
      <c r="AY456" s="10"/>
      <c r="AZ456" s="7"/>
      <c r="BA456" s="7"/>
      <c r="BB456" s="7"/>
      <c r="BC456" s="7"/>
      <c r="BE456" s="9"/>
      <c r="BF456" s="10"/>
      <c r="BG456" s="10"/>
      <c r="BH456" s="10"/>
      <c r="BI456" s="10"/>
      <c r="BJ456" s="10"/>
      <c r="BK456" s="214"/>
    </row>
    <row r="457" spans="1:63" s="1" customFormat="1" x14ac:dyDescent="0.25">
      <c r="A457" s="543" t="s">
        <v>308</v>
      </c>
      <c r="B457" s="515"/>
      <c r="C457" s="516"/>
      <c r="D457" s="17">
        <v>73</v>
      </c>
      <c r="E457" s="8">
        <v>37</v>
      </c>
      <c r="F457" s="9"/>
      <c r="G457" s="10"/>
      <c r="H457" s="10"/>
      <c r="I457" s="10"/>
      <c r="J457" s="9"/>
      <c r="K457" s="10"/>
      <c r="L457" s="10"/>
      <c r="M457" s="10"/>
      <c r="N457" s="10"/>
      <c r="O457" s="10"/>
      <c r="P457" s="214"/>
      <c r="Q457" s="17">
        <v>98</v>
      </c>
      <c r="R457" s="8">
        <v>49</v>
      </c>
      <c r="S457" s="9"/>
      <c r="T457" s="10"/>
      <c r="U457" s="10"/>
      <c r="V457" s="6"/>
      <c r="W457" s="543" t="s">
        <v>308</v>
      </c>
      <c r="X457" s="515"/>
      <c r="Y457" s="516"/>
      <c r="Z457" s="7">
        <v>41</v>
      </c>
      <c r="AA457" s="7">
        <v>37</v>
      </c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7">
        <v>55</v>
      </c>
      <c r="AP457" s="7">
        <v>49</v>
      </c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E457" s="9"/>
      <c r="BF457" s="10"/>
      <c r="BG457" s="10"/>
      <c r="BH457" s="10"/>
      <c r="BI457" s="10"/>
      <c r="BJ457" s="10"/>
      <c r="BK457" s="214"/>
    </row>
    <row r="458" spans="1:63" s="1" customFormat="1" ht="16.5" customHeight="1" x14ac:dyDescent="0.25">
      <c r="A458" s="543" t="s">
        <v>48</v>
      </c>
      <c r="B458" s="515"/>
      <c r="C458" s="516"/>
      <c r="D458" s="17">
        <v>21</v>
      </c>
      <c r="E458" s="8">
        <v>17</v>
      </c>
      <c r="F458" s="9"/>
      <c r="G458" s="10"/>
      <c r="H458" s="10"/>
      <c r="I458" s="10"/>
      <c r="J458" s="9"/>
      <c r="K458" s="10"/>
      <c r="L458" s="10"/>
      <c r="M458" s="10"/>
      <c r="N458" s="10"/>
      <c r="O458" s="10"/>
      <c r="P458" s="214"/>
      <c r="Q458" s="17">
        <v>28</v>
      </c>
      <c r="R458" s="8">
        <v>22</v>
      </c>
      <c r="S458" s="9"/>
      <c r="T458" s="10"/>
      <c r="U458" s="7"/>
      <c r="V458" s="8"/>
      <c r="W458" s="543" t="s">
        <v>48</v>
      </c>
      <c r="X458" s="515"/>
      <c r="Y458" s="516"/>
      <c r="Z458" s="7">
        <v>21</v>
      </c>
      <c r="AA458" s="7">
        <v>17</v>
      </c>
      <c r="AB458" s="10"/>
      <c r="AC458" s="7"/>
      <c r="AD458" s="7"/>
      <c r="AE458" s="10"/>
      <c r="AF458" s="10"/>
      <c r="AG458" s="7"/>
      <c r="AH458" s="7"/>
      <c r="AI458" s="10"/>
      <c r="AJ458" s="10"/>
      <c r="AK458" s="7"/>
      <c r="AL458" s="7"/>
      <c r="AM458" s="7"/>
      <c r="AN458" s="7"/>
      <c r="AO458" s="7">
        <v>28</v>
      </c>
      <c r="AP458" s="7">
        <v>22</v>
      </c>
      <c r="AQ458" s="10"/>
      <c r="AR458" s="7"/>
      <c r="AS458" s="7"/>
      <c r="AT458" s="10"/>
      <c r="AU458" s="10"/>
      <c r="AV458" s="7"/>
      <c r="AW458" s="7"/>
      <c r="AX458" s="10"/>
      <c r="AY458" s="10"/>
      <c r="AZ458" s="7"/>
      <c r="BA458" s="7"/>
      <c r="BB458" s="7"/>
      <c r="BC458" s="7"/>
      <c r="BE458" s="9"/>
      <c r="BF458" s="10"/>
      <c r="BG458" s="10"/>
      <c r="BH458" s="10"/>
      <c r="BI458" s="10"/>
      <c r="BJ458" s="10"/>
      <c r="BK458" s="214"/>
    </row>
    <row r="459" spans="1:63" s="1" customFormat="1" ht="16.5" customHeight="1" x14ac:dyDescent="0.25">
      <c r="A459" s="543" t="s">
        <v>18</v>
      </c>
      <c r="B459" s="515"/>
      <c r="C459" s="516"/>
      <c r="D459" s="17">
        <v>8</v>
      </c>
      <c r="E459" s="8">
        <v>7</v>
      </c>
      <c r="F459" s="3"/>
      <c r="G459" s="7"/>
      <c r="H459" s="7"/>
      <c r="I459" s="7"/>
      <c r="J459" s="3"/>
      <c r="K459" s="7"/>
      <c r="L459" s="7"/>
      <c r="M459" s="7"/>
      <c r="N459" s="7"/>
      <c r="O459" s="7"/>
      <c r="P459" s="266"/>
      <c r="Q459" s="17">
        <v>11</v>
      </c>
      <c r="R459" s="8">
        <v>9</v>
      </c>
      <c r="S459" s="3"/>
      <c r="T459" s="7"/>
      <c r="U459" s="10"/>
      <c r="V459" s="6"/>
      <c r="W459" s="543" t="s">
        <v>18</v>
      </c>
      <c r="X459" s="515"/>
      <c r="Y459" s="516"/>
      <c r="Z459" s="7">
        <v>8</v>
      </c>
      <c r="AA459" s="7">
        <v>7</v>
      </c>
      <c r="AB459" s="7"/>
      <c r="AC459" s="10"/>
      <c r="AD459" s="10"/>
      <c r="AE459" s="7"/>
      <c r="AF459" s="7"/>
      <c r="AG459" s="10"/>
      <c r="AH459" s="10"/>
      <c r="AI459" s="7"/>
      <c r="AJ459" s="7"/>
      <c r="AK459" s="10"/>
      <c r="AL459" s="10"/>
      <c r="AM459" s="10"/>
      <c r="AN459" s="10"/>
      <c r="AO459" s="7">
        <v>11</v>
      </c>
      <c r="AP459" s="7">
        <v>9</v>
      </c>
      <c r="AQ459" s="7"/>
      <c r="AR459" s="10"/>
      <c r="AS459" s="10"/>
      <c r="AT459" s="7"/>
      <c r="AU459" s="7"/>
      <c r="AV459" s="10"/>
      <c r="AW459" s="10"/>
      <c r="AX459" s="7"/>
      <c r="AY459" s="7"/>
      <c r="AZ459" s="10"/>
      <c r="BA459" s="10"/>
      <c r="BB459" s="10"/>
      <c r="BC459" s="10"/>
      <c r="BE459" s="3"/>
      <c r="BF459" s="7"/>
      <c r="BG459" s="7"/>
      <c r="BH459" s="7"/>
      <c r="BI459" s="7"/>
      <c r="BJ459" s="7"/>
      <c r="BK459" s="266"/>
    </row>
    <row r="460" spans="1:63" s="1" customFormat="1" x14ac:dyDescent="0.25">
      <c r="A460" s="543" t="s">
        <v>7</v>
      </c>
      <c r="B460" s="515"/>
      <c r="C460" s="516"/>
      <c r="D460" s="17">
        <v>2</v>
      </c>
      <c r="E460" s="8">
        <v>2</v>
      </c>
      <c r="F460" s="3"/>
      <c r="G460" s="7"/>
      <c r="H460" s="7"/>
      <c r="I460" s="7"/>
      <c r="J460" s="3"/>
      <c r="K460" s="7"/>
      <c r="L460" s="7"/>
      <c r="M460" s="7"/>
      <c r="N460" s="7"/>
      <c r="O460" s="7"/>
      <c r="P460" s="266"/>
      <c r="Q460" s="17">
        <v>2</v>
      </c>
      <c r="R460" s="8">
        <v>2</v>
      </c>
      <c r="S460" s="3"/>
      <c r="T460" s="7"/>
      <c r="U460" s="7"/>
      <c r="V460" s="8"/>
      <c r="W460" s="543" t="s">
        <v>7</v>
      </c>
      <c r="X460" s="515"/>
      <c r="Y460" s="516"/>
      <c r="Z460" s="7">
        <v>2</v>
      </c>
      <c r="AA460" s="7">
        <v>2</v>
      </c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>
        <v>2</v>
      </c>
      <c r="AP460" s="7">
        <v>2</v>
      </c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E460" s="3"/>
      <c r="BF460" s="7"/>
      <c r="BG460" s="7"/>
      <c r="BH460" s="7"/>
      <c r="BI460" s="7"/>
      <c r="BJ460" s="7"/>
      <c r="BK460" s="266"/>
    </row>
    <row r="461" spans="1:63" s="1" customFormat="1" x14ac:dyDescent="0.25">
      <c r="A461" s="543" t="s">
        <v>19</v>
      </c>
      <c r="B461" s="515"/>
      <c r="C461" s="516"/>
      <c r="D461" s="17">
        <v>3</v>
      </c>
      <c r="E461" s="8">
        <v>3</v>
      </c>
      <c r="F461" s="3"/>
      <c r="G461" s="7"/>
      <c r="H461" s="7"/>
      <c r="I461" s="7"/>
      <c r="J461" s="3"/>
      <c r="K461" s="7"/>
      <c r="L461" s="7"/>
      <c r="M461" s="7"/>
      <c r="N461" s="7"/>
      <c r="O461" s="7"/>
      <c r="P461" s="266"/>
      <c r="Q461" s="17">
        <v>4</v>
      </c>
      <c r="R461" s="8">
        <v>4</v>
      </c>
      <c r="S461" s="3"/>
      <c r="T461" s="7"/>
      <c r="U461" s="7"/>
      <c r="V461" s="8"/>
      <c r="W461" s="543" t="s">
        <v>19</v>
      </c>
      <c r="X461" s="515"/>
      <c r="Y461" s="516"/>
      <c r="Z461" s="7">
        <v>3</v>
      </c>
      <c r="AA461" s="7">
        <v>3</v>
      </c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>
        <v>4</v>
      </c>
      <c r="AP461" s="7">
        <v>4</v>
      </c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E461" s="3"/>
      <c r="BF461" s="7"/>
      <c r="BG461" s="7"/>
      <c r="BH461" s="7"/>
      <c r="BI461" s="7"/>
      <c r="BJ461" s="7"/>
      <c r="BK461" s="266"/>
    </row>
    <row r="462" spans="1:63" s="1" customFormat="1" x14ac:dyDescent="0.25">
      <c r="A462" s="543" t="s">
        <v>61</v>
      </c>
      <c r="B462" s="515"/>
      <c r="C462" s="516"/>
      <c r="D462" s="17">
        <v>13</v>
      </c>
      <c r="E462" s="8">
        <v>13</v>
      </c>
      <c r="F462" s="3"/>
      <c r="G462" s="7"/>
      <c r="H462" s="7"/>
      <c r="I462" s="7"/>
      <c r="J462" s="3"/>
      <c r="K462" s="7"/>
      <c r="L462" s="7"/>
      <c r="M462" s="7"/>
      <c r="N462" s="7"/>
      <c r="O462" s="7"/>
      <c r="P462" s="266"/>
      <c r="Q462" s="17">
        <v>17</v>
      </c>
      <c r="R462" s="8">
        <v>17</v>
      </c>
      <c r="S462" s="3"/>
      <c r="T462" s="7"/>
      <c r="U462" s="7"/>
      <c r="V462" s="8"/>
      <c r="W462" s="543" t="s">
        <v>61</v>
      </c>
      <c r="X462" s="515"/>
      <c r="Y462" s="516"/>
      <c r="Z462" s="7">
        <v>13</v>
      </c>
      <c r="AA462" s="7">
        <v>13</v>
      </c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>
        <v>17</v>
      </c>
      <c r="AP462" s="7">
        <v>17</v>
      </c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E462" s="3"/>
      <c r="BF462" s="7"/>
      <c r="BG462" s="7"/>
      <c r="BH462" s="7"/>
      <c r="BI462" s="7"/>
      <c r="BJ462" s="7"/>
      <c r="BK462" s="266"/>
    </row>
    <row r="463" spans="1:63" s="1" customFormat="1" ht="19.149999999999999" customHeight="1" x14ac:dyDescent="0.3">
      <c r="A463" s="551"/>
      <c r="B463" s="552"/>
      <c r="C463" s="553"/>
      <c r="D463" s="17"/>
      <c r="E463" s="6"/>
      <c r="F463" s="9">
        <v>5.94</v>
      </c>
      <c r="G463" s="10">
        <v>3.42</v>
      </c>
      <c r="H463" s="10">
        <v>1.54</v>
      </c>
      <c r="I463" s="10">
        <v>121</v>
      </c>
      <c r="J463" s="9">
        <v>0.05</v>
      </c>
      <c r="K463" s="10">
        <v>1.81</v>
      </c>
      <c r="L463" s="10">
        <v>3</v>
      </c>
      <c r="M463" s="10">
        <v>38.6</v>
      </c>
      <c r="N463" s="10">
        <v>127.8</v>
      </c>
      <c r="O463" s="10">
        <v>19</v>
      </c>
      <c r="P463" s="214">
        <v>1.55</v>
      </c>
      <c r="Q463" s="17"/>
      <c r="R463" s="6"/>
      <c r="S463" s="9">
        <v>7.93</v>
      </c>
      <c r="T463" s="10">
        <v>4.55</v>
      </c>
      <c r="U463" s="10">
        <v>2.2000000000000002</v>
      </c>
      <c r="V463" s="6">
        <v>132</v>
      </c>
      <c r="W463" s="551"/>
      <c r="X463" s="552"/>
      <c r="Y463" s="553"/>
      <c r="Z463" s="7"/>
      <c r="AA463" s="10"/>
      <c r="AB463" s="10">
        <v>122.6</v>
      </c>
      <c r="AC463" s="7">
        <v>151.5</v>
      </c>
      <c r="AD463" s="7">
        <v>18.600000000000001</v>
      </c>
      <c r="AE463" s="10">
        <v>19</v>
      </c>
      <c r="AF463" s="10">
        <v>99.4</v>
      </c>
      <c r="AG463" s="7">
        <v>0.4</v>
      </c>
      <c r="AH463" s="7">
        <v>3</v>
      </c>
      <c r="AI463" s="10">
        <v>1918</v>
      </c>
      <c r="AJ463" s="10">
        <v>1.55</v>
      </c>
      <c r="AK463" s="7">
        <v>0.05</v>
      </c>
      <c r="AL463" s="7">
        <v>0.04</v>
      </c>
      <c r="AM463" s="7">
        <v>0.56999999999999995</v>
      </c>
      <c r="AN463" s="7">
        <v>1.1299999999999999</v>
      </c>
      <c r="AO463" s="7"/>
      <c r="AP463" s="10"/>
      <c r="AQ463" s="10">
        <v>131.19999999999999</v>
      </c>
      <c r="AR463" s="7">
        <v>211.2</v>
      </c>
      <c r="AS463" s="7">
        <v>24.4</v>
      </c>
      <c r="AT463" s="10">
        <v>25.8</v>
      </c>
      <c r="AU463" s="10">
        <v>132.5</v>
      </c>
      <c r="AV463" s="7">
        <v>0.56000000000000005</v>
      </c>
      <c r="AW463" s="7">
        <v>4</v>
      </c>
      <c r="AX463" s="10">
        <v>2504</v>
      </c>
      <c r="AY463" s="10">
        <v>2.0699999999999998</v>
      </c>
      <c r="AZ463" s="7">
        <v>0.06</v>
      </c>
      <c r="BA463" s="7">
        <v>0.06</v>
      </c>
      <c r="BB463" s="7">
        <v>0.76</v>
      </c>
      <c r="BC463" s="7">
        <v>1.8</v>
      </c>
      <c r="BE463" s="9">
        <v>0.05</v>
      </c>
      <c r="BF463" s="10">
        <v>2.81</v>
      </c>
      <c r="BG463" s="10">
        <v>4</v>
      </c>
      <c r="BH463" s="10">
        <v>56.4</v>
      </c>
      <c r="BI463" s="10">
        <v>132.5</v>
      </c>
      <c r="BJ463" s="10">
        <v>25.8</v>
      </c>
      <c r="BK463" s="214">
        <v>2.0699999999999998</v>
      </c>
    </row>
    <row r="464" spans="1:63" ht="15.75" customHeight="1" x14ac:dyDescent="0.25">
      <c r="A464" s="498" t="s">
        <v>237</v>
      </c>
      <c r="B464" s="498"/>
      <c r="C464" s="498"/>
      <c r="D464" s="200"/>
      <c r="E464" s="201">
        <v>120</v>
      </c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1">
        <v>150</v>
      </c>
      <c r="S464" s="200"/>
      <c r="T464" s="200"/>
      <c r="U464" s="200"/>
      <c r="V464" s="200"/>
      <c r="W464" s="498" t="s">
        <v>183</v>
      </c>
      <c r="X464" s="498"/>
      <c r="Y464" s="498"/>
      <c r="Z464" s="200"/>
      <c r="AA464" s="201">
        <v>90</v>
      </c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1">
        <v>100</v>
      </c>
      <c r="AQ464" s="200"/>
      <c r="AR464" s="200"/>
      <c r="AS464" s="200"/>
      <c r="AT464" s="200"/>
      <c r="AU464" s="200"/>
      <c r="AV464" s="200"/>
      <c r="AW464" s="200"/>
      <c r="AX464" s="200"/>
      <c r="AY464" s="200"/>
      <c r="AZ464" s="200"/>
      <c r="BA464" s="200"/>
      <c r="BB464" s="200"/>
      <c r="BC464" s="200"/>
      <c r="BD464" s="230"/>
      <c r="BE464" s="200"/>
      <c r="BF464" s="200"/>
      <c r="BG464" s="200"/>
      <c r="BH464" s="200"/>
      <c r="BI464" s="200"/>
      <c r="BJ464" s="200"/>
      <c r="BK464" s="200"/>
    </row>
    <row r="465" spans="1:63" ht="15.75" customHeight="1" x14ac:dyDescent="0.25">
      <c r="A465" s="548" t="s">
        <v>64</v>
      </c>
      <c r="B465" s="548"/>
      <c r="C465" s="548"/>
      <c r="D465" s="200" t="s">
        <v>238</v>
      </c>
      <c r="E465" s="200">
        <v>103</v>
      </c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 t="s">
        <v>239</v>
      </c>
      <c r="R465" s="200">
        <v>129</v>
      </c>
      <c r="S465" s="200"/>
      <c r="T465" s="200"/>
      <c r="U465" s="200"/>
      <c r="V465" s="200"/>
      <c r="W465" s="548" t="s">
        <v>194</v>
      </c>
      <c r="X465" s="548"/>
      <c r="Y465" s="548"/>
      <c r="Z465" s="200" t="s">
        <v>184</v>
      </c>
      <c r="AA465" s="200">
        <v>90</v>
      </c>
      <c r="AB465" s="200"/>
      <c r="AC465" s="200"/>
      <c r="AD465" s="200"/>
      <c r="AE465" s="200"/>
      <c r="AF465" s="200"/>
      <c r="AG465" s="200"/>
      <c r="AH465" s="200"/>
      <c r="AI465" s="200"/>
      <c r="AJ465" s="200"/>
      <c r="AK465" s="200"/>
      <c r="AL465" s="200"/>
      <c r="AM465" s="200"/>
      <c r="AN465" s="200"/>
      <c r="AO465" s="200" t="s">
        <v>185</v>
      </c>
      <c r="AP465" s="200">
        <v>100</v>
      </c>
      <c r="AQ465" s="200"/>
      <c r="AR465" s="200"/>
      <c r="AS465" s="200"/>
      <c r="AT465" s="200"/>
      <c r="AU465" s="200"/>
      <c r="AV465" s="200"/>
      <c r="AW465" s="200"/>
      <c r="AX465" s="200"/>
      <c r="AY465" s="200"/>
      <c r="AZ465" s="200"/>
      <c r="BA465" s="200"/>
      <c r="BB465" s="200"/>
      <c r="BC465" s="200"/>
      <c r="BD465" s="230"/>
      <c r="BE465" s="200"/>
      <c r="BF465" s="200"/>
      <c r="BG465" s="200"/>
      <c r="BH465" s="200"/>
      <c r="BI465" s="200"/>
      <c r="BJ465" s="200"/>
      <c r="BK465" s="200"/>
    </row>
    <row r="466" spans="1:63" ht="15.75" customHeight="1" x14ac:dyDescent="0.25">
      <c r="A466" s="229" t="s">
        <v>240</v>
      </c>
      <c r="B466" s="229"/>
      <c r="C466" s="229"/>
      <c r="D466" s="200">
        <v>19</v>
      </c>
      <c r="E466" s="200">
        <v>18</v>
      </c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>
        <v>24</v>
      </c>
      <c r="R466" s="200">
        <v>23</v>
      </c>
      <c r="S466" s="200"/>
      <c r="T466" s="200"/>
      <c r="U466" s="200"/>
      <c r="V466" s="200"/>
      <c r="W466" s="229"/>
      <c r="X466" s="229"/>
      <c r="Y466" s="229"/>
      <c r="Z466" s="200"/>
      <c r="AA466" s="200"/>
      <c r="AB466" s="200"/>
      <c r="AC466" s="200"/>
      <c r="AD466" s="200"/>
      <c r="AE466" s="200"/>
      <c r="AF466" s="200"/>
      <c r="AG466" s="200"/>
      <c r="AH466" s="200"/>
      <c r="AI466" s="200"/>
      <c r="AJ466" s="200"/>
      <c r="AK466" s="200"/>
      <c r="AL466" s="200"/>
      <c r="AM466" s="200"/>
      <c r="AN466" s="200"/>
      <c r="AO466" s="200"/>
      <c r="AP466" s="200"/>
      <c r="AQ466" s="200"/>
      <c r="AR466" s="200"/>
      <c r="AS466" s="200"/>
      <c r="AT466" s="200"/>
      <c r="AU466" s="200"/>
      <c r="AV466" s="200"/>
      <c r="AW466" s="200"/>
      <c r="AX466" s="200"/>
      <c r="AY466" s="200"/>
      <c r="AZ466" s="200"/>
      <c r="BA466" s="200"/>
      <c r="BB466" s="200"/>
      <c r="BC466" s="200"/>
      <c r="BD466" s="230"/>
      <c r="BE466" s="200"/>
      <c r="BF466" s="200"/>
      <c r="BG466" s="200"/>
      <c r="BH466" s="200"/>
      <c r="BI466" s="200"/>
      <c r="BJ466" s="200"/>
      <c r="BK466" s="200"/>
    </row>
    <row r="467" spans="1:63" ht="15.75" customHeight="1" x14ac:dyDescent="0.25">
      <c r="A467" s="548" t="s">
        <v>28</v>
      </c>
      <c r="B467" s="548"/>
      <c r="C467" s="548"/>
      <c r="D467" s="200">
        <v>4.2</v>
      </c>
      <c r="E467" s="200">
        <v>4.2</v>
      </c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>
        <v>5.2</v>
      </c>
      <c r="R467" s="200">
        <v>5.2</v>
      </c>
      <c r="S467" s="200"/>
      <c r="T467" s="200"/>
      <c r="U467" s="200"/>
      <c r="V467" s="200"/>
      <c r="W467" s="548" t="s">
        <v>28</v>
      </c>
      <c r="X467" s="548"/>
      <c r="Y467" s="548"/>
      <c r="Z467" s="200">
        <v>3.2</v>
      </c>
      <c r="AA467" s="200">
        <v>3.2</v>
      </c>
      <c r="AB467" s="200"/>
      <c r="AC467" s="200"/>
      <c r="AD467" s="200"/>
      <c r="AE467" s="200"/>
      <c r="AF467" s="200"/>
      <c r="AG467" s="200"/>
      <c r="AH467" s="200"/>
      <c r="AI467" s="200"/>
      <c r="AJ467" s="200"/>
      <c r="AK467" s="200"/>
      <c r="AL467" s="200"/>
      <c r="AM467" s="200"/>
      <c r="AN467" s="200"/>
      <c r="AO467" s="200">
        <v>3.5</v>
      </c>
      <c r="AP467" s="200">
        <v>3.5</v>
      </c>
      <c r="AQ467" s="200"/>
      <c r="AR467" s="200"/>
      <c r="AS467" s="200"/>
      <c r="AT467" s="200"/>
      <c r="AU467" s="200"/>
      <c r="AV467" s="200"/>
      <c r="AW467" s="200"/>
      <c r="AX467" s="200"/>
      <c r="AY467" s="200"/>
      <c r="AZ467" s="200"/>
      <c r="BA467" s="200"/>
      <c r="BB467" s="200"/>
      <c r="BC467" s="200"/>
      <c r="BD467" s="230"/>
      <c r="BE467" s="200"/>
      <c r="BF467" s="200"/>
      <c r="BG467" s="200"/>
      <c r="BH467" s="200"/>
      <c r="BI467" s="200"/>
      <c r="BJ467" s="200"/>
      <c r="BK467" s="200"/>
    </row>
    <row r="468" spans="1:63" ht="15.75" customHeight="1" x14ac:dyDescent="0.3">
      <c r="A468" s="548"/>
      <c r="B468" s="548"/>
      <c r="C468" s="548"/>
      <c r="D468" s="200"/>
      <c r="E468" s="200"/>
      <c r="F468" s="201">
        <v>2.4500000000000002</v>
      </c>
      <c r="G468" s="201">
        <v>3.84</v>
      </c>
      <c r="H468" s="201">
        <v>16.350000000000001</v>
      </c>
      <c r="I468" s="201">
        <v>129</v>
      </c>
      <c r="J468" s="201">
        <v>0.2</v>
      </c>
      <c r="K468" s="201"/>
      <c r="L468" s="201">
        <v>19</v>
      </c>
      <c r="M468" s="201">
        <v>14.9</v>
      </c>
      <c r="N468" s="201">
        <v>205.4</v>
      </c>
      <c r="O468" s="201">
        <v>136</v>
      </c>
      <c r="P468" s="201">
        <v>3.9</v>
      </c>
      <c r="Q468" s="200"/>
      <c r="R468" s="200"/>
      <c r="S468" s="201">
        <v>3.06</v>
      </c>
      <c r="T468" s="201">
        <v>4.8</v>
      </c>
      <c r="U468" s="201">
        <v>20.43</v>
      </c>
      <c r="V468" s="201">
        <v>137.25</v>
      </c>
      <c r="W468" s="548"/>
      <c r="X468" s="548"/>
      <c r="Y468" s="548"/>
      <c r="Z468" s="200"/>
      <c r="AA468" s="200"/>
      <c r="AB468" s="201">
        <v>1.49</v>
      </c>
      <c r="AC468" s="201">
        <v>435.32</v>
      </c>
      <c r="AD468" s="201">
        <v>8.7799999999999994</v>
      </c>
      <c r="AE468" s="201">
        <v>17.59</v>
      </c>
      <c r="AF468" s="201">
        <v>47.83</v>
      </c>
      <c r="AG468" s="201">
        <v>0.69</v>
      </c>
      <c r="AH468" s="201">
        <v>12.6</v>
      </c>
      <c r="AI468" s="201">
        <v>24.75</v>
      </c>
      <c r="AJ468" s="201">
        <v>0.12</v>
      </c>
      <c r="AK468" s="201">
        <v>0.09</v>
      </c>
      <c r="AL468" s="201">
        <v>5.6000000000000001E-2</v>
      </c>
      <c r="AM468" s="201">
        <v>0.93</v>
      </c>
      <c r="AN468" s="201">
        <v>12.6</v>
      </c>
      <c r="AO468" s="200"/>
      <c r="AP468" s="200"/>
      <c r="AQ468" s="201">
        <v>1.66</v>
      </c>
      <c r="AR468" s="201">
        <v>483.69</v>
      </c>
      <c r="AS468" s="201">
        <v>9.76</v>
      </c>
      <c r="AT468" s="201">
        <v>19.55</v>
      </c>
      <c r="AU468" s="201">
        <v>53.15</v>
      </c>
      <c r="AV468" s="201">
        <v>0.77</v>
      </c>
      <c r="AW468" s="201">
        <v>14</v>
      </c>
      <c r="AX468" s="201">
        <v>27.5</v>
      </c>
      <c r="AY468" s="201">
        <v>0.13</v>
      </c>
      <c r="AZ468" s="201">
        <v>0.1</v>
      </c>
      <c r="BA468" s="201">
        <v>0.06</v>
      </c>
      <c r="BB468" s="201">
        <v>1.04</v>
      </c>
      <c r="BC468" s="201">
        <v>14</v>
      </c>
      <c r="BD468" s="230"/>
      <c r="BE468" s="201">
        <v>0.25</v>
      </c>
      <c r="BF468" s="201"/>
      <c r="BG468" s="201">
        <v>20</v>
      </c>
      <c r="BH468" s="201">
        <v>15.9</v>
      </c>
      <c r="BI468" s="201">
        <v>210.1</v>
      </c>
      <c r="BJ468" s="201">
        <v>140</v>
      </c>
      <c r="BK468" s="201">
        <v>4.8</v>
      </c>
    </row>
    <row r="469" spans="1:63" ht="18.75" customHeight="1" x14ac:dyDescent="0.25">
      <c r="A469" s="521" t="s">
        <v>121</v>
      </c>
      <c r="B469" s="522"/>
      <c r="C469" s="523"/>
      <c r="D469" s="17"/>
      <c r="E469" s="6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1"/>
      <c r="Y469" s="201"/>
      <c r="Z469" s="200"/>
      <c r="AA469" s="200"/>
      <c r="AB469" s="200"/>
      <c r="AC469" s="200"/>
      <c r="AD469" s="498" t="s">
        <v>121</v>
      </c>
      <c r="AE469" s="498"/>
      <c r="AF469" s="498"/>
      <c r="AG469" s="200"/>
      <c r="AH469" s="201"/>
      <c r="AI469" s="200"/>
      <c r="AJ469" s="200"/>
      <c r="AK469" s="200"/>
      <c r="AL469" s="200"/>
      <c r="AM469" s="200"/>
      <c r="AN469" s="200"/>
      <c r="AO469" s="200"/>
      <c r="AP469" s="200"/>
      <c r="AQ469" s="200"/>
      <c r="AR469" s="200"/>
      <c r="AS469" s="200"/>
      <c r="AT469" s="200"/>
      <c r="AU469" s="200"/>
      <c r="AV469" s="201"/>
      <c r="AW469" s="201"/>
      <c r="AX469" s="200"/>
      <c r="AY469" s="200"/>
      <c r="AZ469" s="200"/>
      <c r="BA469" s="200"/>
      <c r="BB469" s="200"/>
      <c r="BC469" s="200"/>
      <c r="BD469" s="200"/>
      <c r="BE469" s="200"/>
      <c r="BF469" s="200"/>
      <c r="BG469" s="200"/>
      <c r="BH469" s="200"/>
      <c r="BI469" s="200"/>
      <c r="BJ469" s="200"/>
      <c r="BK469" s="200"/>
    </row>
    <row r="470" spans="1:63" ht="18.75" customHeight="1" x14ac:dyDescent="0.25">
      <c r="A470" s="521" t="s">
        <v>144</v>
      </c>
      <c r="B470" s="522"/>
      <c r="C470" s="523"/>
      <c r="D470" s="17"/>
      <c r="E470" s="6">
        <v>150</v>
      </c>
      <c r="F470" s="3"/>
      <c r="G470" s="7"/>
      <c r="H470" s="7"/>
      <c r="I470" s="20"/>
      <c r="J470" s="200"/>
      <c r="K470" s="200"/>
      <c r="L470" s="200"/>
      <c r="M470" s="200"/>
      <c r="N470" s="200"/>
      <c r="O470" s="200"/>
      <c r="P470" s="200"/>
      <c r="Q470" s="24"/>
      <c r="R470" s="6">
        <v>180</v>
      </c>
      <c r="S470" s="3"/>
      <c r="T470" s="7"/>
      <c r="U470" s="16"/>
      <c r="V470" s="12"/>
      <c r="W470" s="504" t="s">
        <v>144</v>
      </c>
      <c r="X470" s="510"/>
      <c r="Y470" s="511"/>
      <c r="Z470" s="38"/>
      <c r="AA470" s="51">
        <v>150</v>
      </c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51"/>
      <c r="AP470" s="51">
        <v>180</v>
      </c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E470" s="175"/>
      <c r="BF470" s="176"/>
      <c r="BG470" s="176"/>
      <c r="BH470" s="176"/>
      <c r="BI470" s="176"/>
      <c r="BJ470" s="176"/>
      <c r="BK470" s="177"/>
    </row>
    <row r="471" spans="1:63" ht="18.75" customHeight="1" x14ac:dyDescent="0.25">
      <c r="A471" s="543" t="s">
        <v>22</v>
      </c>
      <c r="B471" s="515"/>
      <c r="C471" s="516"/>
      <c r="D471" s="17">
        <v>15</v>
      </c>
      <c r="E471" s="8">
        <v>15</v>
      </c>
      <c r="F471" s="3"/>
      <c r="G471" s="7"/>
      <c r="H471" s="7"/>
      <c r="I471" s="20"/>
      <c r="J471" s="200"/>
      <c r="K471" s="200"/>
      <c r="L471" s="200"/>
      <c r="M471" s="200"/>
      <c r="N471" s="200"/>
      <c r="O471" s="200"/>
      <c r="P471" s="200"/>
      <c r="Q471" s="17">
        <v>18</v>
      </c>
      <c r="R471" s="8">
        <v>18</v>
      </c>
      <c r="S471" s="3"/>
      <c r="T471" s="7"/>
      <c r="U471" s="10"/>
      <c r="V471" s="6"/>
      <c r="W471" s="512" t="s">
        <v>22</v>
      </c>
      <c r="X471" s="499"/>
      <c r="Y471" s="513"/>
      <c r="Z471" s="38">
        <v>15</v>
      </c>
      <c r="AA471" s="38">
        <v>15</v>
      </c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>
        <v>18</v>
      </c>
      <c r="AP471" s="38">
        <v>18</v>
      </c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E471" s="175"/>
      <c r="BF471" s="176"/>
      <c r="BG471" s="176"/>
      <c r="BH471" s="176"/>
      <c r="BI471" s="176"/>
      <c r="BJ471" s="176"/>
      <c r="BK471" s="177"/>
    </row>
    <row r="472" spans="1:63" ht="18.75" customHeight="1" x14ac:dyDescent="0.25">
      <c r="A472" s="543" t="s">
        <v>6</v>
      </c>
      <c r="B472" s="515"/>
      <c r="C472" s="516"/>
      <c r="D472" s="17">
        <v>12</v>
      </c>
      <c r="E472" s="8">
        <v>12</v>
      </c>
      <c r="F472" s="3"/>
      <c r="G472" s="7"/>
      <c r="H472" s="7"/>
      <c r="I472" s="20"/>
      <c r="J472" s="200"/>
      <c r="K472" s="200"/>
      <c r="L472" s="200"/>
      <c r="M472" s="200"/>
      <c r="N472" s="200"/>
      <c r="O472" s="200"/>
      <c r="P472" s="200"/>
      <c r="Q472" s="17">
        <v>15</v>
      </c>
      <c r="R472" s="8">
        <v>15</v>
      </c>
      <c r="S472" s="3"/>
      <c r="T472" s="7"/>
      <c r="U472" s="10"/>
      <c r="V472" s="6"/>
      <c r="W472" s="512" t="s">
        <v>22</v>
      </c>
      <c r="X472" s="499"/>
      <c r="Y472" s="513"/>
      <c r="Z472" s="38">
        <v>15</v>
      </c>
      <c r="AA472" s="38">
        <v>15</v>
      </c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>
        <v>18</v>
      </c>
      <c r="AP472" s="38">
        <v>18</v>
      </c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E472" s="175"/>
      <c r="BF472" s="176"/>
      <c r="BG472" s="176"/>
      <c r="BH472" s="176"/>
      <c r="BI472" s="176"/>
      <c r="BJ472" s="176"/>
      <c r="BK472" s="177"/>
    </row>
    <row r="473" spans="1:63" ht="18.75" customHeight="1" x14ac:dyDescent="0.25">
      <c r="A473" s="543"/>
      <c r="B473" s="515"/>
      <c r="C473" s="516"/>
      <c r="D473" s="17"/>
      <c r="E473" s="8"/>
      <c r="F473" s="9">
        <v>0.33</v>
      </c>
      <c r="G473" s="10">
        <v>0.02</v>
      </c>
      <c r="H473" s="10">
        <v>20.83</v>
      </c>
      <c r="I473" s="18">
        <v>85</v>
      </c>
      <c r="J473" s="201">
        <v>0.01</v>
      </c>
      <c r="K473" s="201">
        <v>19</v>
      </c>
      <c r="L473" s="201"/>
      <c r="M473" s="201">
        <v>14.39</v>
      </c>
      <c r="N473" s="201">
        <v>7.4</v>
      </c>
      <c r="O473" s="201">
        <v>6.98</v>
      </c>
      <c r="P473" s="201">
        <v>0.34</v>
      </c>
      <c r="Q473" s="24"/>
      <c r="R473" s="6"/>
      <c r="S473" s="9">
        <v>0.4</v>
      </c>
      <c r="T473" s="10">
        <v>0.02</v>
      </c>
      <c r="U473" s="10">
        <v>24.99</v>
      </c>
      <c r="V473" s="6">
        <v>102</v>
      </c>
      <c r="W473" s="512" t="s">
        <v>6</v>
      </c>
      <c r="X473" s="499"/>
      <c r="Y473" s="513"/>
      <c r="Z473" s="38">
        <v>12</v>
      </c>
      <c r="AA473" s="38">
        <v>12</v>
      </c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>
        <v>15</v>
      </c>
      <c r="AP473" s="38">
        <v>15</v>
      </c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E473" s="178">
        <v>0.05</v>
      </c>
      <c r="BF473" s="179">
        <v>21</v>
      </c>
      <c r="BG473" s="179"/>
      <c r="BH473" s="179">
        <v>16.8</v>
      </c>
      <c r="BI473" s="179">
        <v>9.6</v>
      </c>
      <c r="BJ473" s="179">
        <v>7.85</v>
      </c>
      <c r="BK473" s="180">
        <v>0.56999999999999995</v>
      </c>
    </row>
    <row r="474" spans="1:63" ht="15.75" customHeight="1" x14ac:dyDescent="0.25">
      <c r="A474" s="504" t="s">
        <v>10</v>
      </c>
      <c r="B474" s="510"/>
      <c r="C474" s="511"/>
      <c r="D474" s="54">
        <v>25</v>
      </c>
      <c r="E474" s="49">
        <v>25</v>
      </c>
      <c r="F474" s="50">
        <v>1.98</v>
      </c>
      <c r="G474" s="51">
        <v>0.25</v>
      </c>
      <c r="H474" s="51">
        <v>12.08</v>
      </c>
      <c r="I474" s="213">
        <v>58.3</v>
      </c>
      <c r="J474" s="178">
        <v>4.4999999999999998E-2</v>
      </c>
      <c r="K474" s="179"/>
      <c r="L474" s="179"/>
      <c r="M474" s="179">
        <v>10</v>
      </c>
      <c r="N474" s="179">
        <v>46.8</v>
      </c>
      <c r="O474" s="179">
        <v>13.2</v>
      </c>
      <c r="P474" s="180">
        <v>1.07</v>
      </c>
      <c r="Q474" s="54">
        <v>30</v>
      </c>
      <c r="R474" s="49">
        <v>30</v>
      </c>
      <c r="S474" s="50">
        <v>2.37</v>
      </c>
      <c r="T474" s="51">
        <v>0.3</v>
      </c>
      <c r="U474" s="51">
        <v>14.49</v>
      </c>
      <c r="V474" s="49">
        <v>70</v>
      </c>
      <c r="W474" s="639" t="s">
        <v>10</v>
      </c>
      <c r="X474" s="627"/>
      <c r="Y474" s="640"/>
      <c r="Z474" s="38">
        <v>30</v>
      </c>
      <c r="AA474" s="51">
        <v>30</v>
      </c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38">
        <v>40</v>
      </c>
      <c r="AP474" s="51">
        <v>40</v>
      </c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E474" s="178">
        <v>5.3999999999999999E-2</v>
      </c>
      <c r="BF474" s="179"/>
      <c r="BG474" s="179"/>
      <c r="BH474" s="179">
        <v>10.5</v>
      </c>
      <c r="BI474" s="179">
        <v>47.4</v>
      </c>
      <c r="BJ474" s="179">
        <v>14.1</v>
      </c>
      <c r="BK474" s="180">
        <v>1.17</v>
      </c>
    </row>
    <row r="475" spans="1:63" ht="15.75" customHeight="1" x14ac:dyDescent="0.25">
      <c r="A475" s="504" t="s">
        <v>23</v>
      </c>
      <c r="B475" s="510"/>
      <c r="C475" s="550"/>
      <c r="D475" s="200">
        <v>30</v>
      </c>
      <c r="E475" s="201">
        <v>30</v>
      </c>
      <c r="F475" s="201">
        <v>2.64</v>
      </c>
      <c r="G475" s="201">
        <v>0.48</v>
      </c>
      <c r="H475" s="201">
        <v>13.36</v>
      </c>
      <c r="I475" s="201">
        <v>70</v>
      </c>
      <c r="J475" s="201">
        <v>5.3999999999999999E-2</v>
      </c>
      <c r="K475" s="201"/>
      <c r="L475" s="201"/>
      <c r="M475" s="201">
        <v>10.5</v>
      </c>
      <c r="N475" s="201">
        <v>47.4</v>
      </c>
      <c r="O475" s="201">
        <v>14.1</v>
      </c>
      <c r="P475" s="201">
        <v>1.17</v>
      </c>
      <c r="Q475" s="200">
        <v>40</v>
      </c>
      <c r="R475" s="201">
        <v>40</v>
      </c>
      <c r="S475" s="201">
        <v>2.98</v>
      </c>
      <c r="T475" s="201">
        <v>0.6</v>
      </c>
      <c r="U475" s="201">
        <v>15.2</v>
      </c>
      <c r="V475" s="201">
        <v>85</v>
      </c>
      <c r="W475" s="544" t="s">
        <v>23</v>
      </c>
      <c r="X475" s="545"/>
      <c r="Y475" s="546"/>
      <c r="Z475" s="200">
        <v>25</v>
      </c>
      <c r="AA475" s="201">
        <v>25</v>
      </c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0">
        <v>30</v>
      </c>
      <c r="AP475" s="201">
        <v>30</v>
      </c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  <c r="BA475" s="201"/>
      <c r="BB475" s="201"/>
      <c r="BC475" s="201"/>
      <c r="BD475" s="230"/>
      <c r="BE475" s="201">
        <v>0.06</v>
      </c>
      <c r="BF475" s="201"/>
      <c r="BG475" s="201"/>
      <c r="BH475" s="201">
        <v>12.8</v>
      </c>
      <c r="BI475" s="201">
        <v>47.4</v>
      </c>
      <c r="BJ475" s="201">
        <v>14.1</v>
      </c>
      <c r="BK475" s="201">
        <v>1.17</v>
      </c>
    </row>
    <row r="476" spans="1:63" s="77" customFormat="1" ht="15.75" customHeight="1" x14ac:dyDescent="0.25">
      <c r="A476" s="517" t="s">
        <v>187</v>
      </c>
      <c r="B476" s="517"/>
      <c r="C476" s="517"/>
      <c r="D476" s="61"/>
      <c r="E476" s="62">
        <f>SUM(E443+E454+E456+E464+E470+E474+E475)</f>
        <v>540</v>
      </c>
      <c r="F476" s="142">
        <f t="shared" ref="F476:P476" si="41">SUM(F453:F475)</f>
        <v>14.580000000000002</v>
      </c>
      <c r="G476" s="142">
        <f t="shared" si="41"/>
        <v>11.7</v>
      </c>
      <c r="H476" s="142">
        <f t="shared" si="41"/>
        <v>73.44</v>
      </c>
      <c r="I476" s="142">
        <f t="shared" si="41"/>
        <v>540.95000000000005</v>
      </c>
      <c r="J476" s="142">
        <f t="shared" si="41"/>
        <v>0.41400000000000003</v>
      </c>
      <c r="K476" s="142">
        <f t="shared" si="41"/>
        <v>24.58</v>
      </c>
      <c r="L476" s="142">
        <f t="shared" si="41"/>
        <v>22</v>
      </c>
      <c r="M476" s="142">
        <f t="shared" si="41"/>
        <v>118.59</v>
      </c>
      <c r="N476" s="142">
        <f t="shared" si="41"/>
        <v>493.55</v>
      </c>
      <c r="O476" s="142">
        <f t="shared" si="41"/>
        <v>209.97999999999996</v>
      </c>
      <c r="P476" s="142">
        <f t="shared" si="41"/>
        <v>9.0500000000000007</v>
      </c>
      <c r="Q476" s="187"/>
      <c r="R476" s="62">
        <f>SUM(R443+R454+R456+R464+R470+R474+R475)</f>
        <v>735</v>
      </c>
      <c r="S476" s="142">
        <f t="shared" ref="S476:BK476" si="42">SUM(S453:S475)</f>
        <v>18.71</v>
      </c>
      <c r="T476" s="142">
        <f t="shared" si="42"/>
        <v>15.92</v>
      </c>
      <c r="U476" s="142">
        <f t="shared" si="42"/>
        <v>92.669999999999987</v>
      </c>
      <c r="V476" s="142">
        <f t="shared" si="42"/>
        <v>669.05</v>
      </c>
      <c r="W476" s="142">
        <f t="shared" si="42"/>
        <v>0</v>
      </c>
      <c r="X476" s="142">
        <f t="shared" si="42"/>
        <v>0</v>
      </c>
      <c r="Y476" s="142">
        <f t="shared" si="42"/>
        <v>0</v>
      </c>
      <c r="Z476" s="142">
        <f t="shared" si="42"/>
        <v>193.2</v>
      </c>
      <c r="AA476" s="142">
        <f t="shared" si="42"/>
        <v>574.20000000000005</v>
      </c>
      <c r="AB476" s="142">
        <f t="shared" si="42"/>
        <v>124.08999999999999</v>
      </c>
      <c r="AC476" s="142">
        <f t="shared" si="42"/>
        <v>586.81999999999994</v>
      </c>
      <c r="AD476" s="142">
        <f t="shared" si="42"/>
        <v>27.380000000000003</v>
      </c>
      <c r="AE476" s="142">
        <f t="shared" si="42"/>
        <v>36.590000000000003</v>
      </c>
      <c r="AF476" s="142">
        <f t="shared" si="42"/>
        <v>147.23000000000002</v>
      </c>
      <c r="AG476" s="142">
        <f t="shared" si="42"/>
        <v>1.0899999999999999</v>
      </c>
      <c r="AH476" s="142">
        <f t="shared" si="42"/>
        <v>15.6</v>
      </c>
      <c r="AI476" s="142">
        <f t="shared" si="42"/>
        <v>1942.75</v>
      </c>
      <c r="AJ476" s="142">
        <f t="shared" si="42"/>
        <v>1.67</v>
      </c>
      <c r="AK476" s="142">
        <f t="shared" si="42"/>
        <v>0.14000000000000001</v>
      </c>
      <c r="AL476" s="142">
        <f t="shared" si="42"/>
        <v>9.6000000000000002E-2</v>
      </c>
      <c r="AM476" s="142">
        <f t="shared" si="42"/>
        <v>1.5</v>
      </c>
      <c r="AN476" s="142">
        <f t="shared" si="42"/>
        <v>13.73</v>
      </c>
      <c r="AO476" s="142">
        <f t="shared" si="42"/>
        <v>241.5</v>
      </c>
      <c r="AP476" s="142">
        <f t="shared" si="42"/>
        <v>692.5</v>
      </c>
      <c r="AQ476" s="142">
        <f t="shared" si="42"/>
        <v>132.85999999999999</v>
      </c>
      <c r="AR476" s="142">
        <f t="shared" si="42"/>
        <v>694.89</v>
      </c>
      <c r="AS476" s="142">
        <f t="shared" si="42"/>
        <v>34.159999999999997</v>
      </c>
      <c r="AT476" s="142">
        <f t="shared" si="42"/>
        <v>45.35</v>
      </c>
      <c r="AU476" s="142">
        <f t="shared" si="42"/>
        <v>185.65</v>
      </c>
      <c r="AV476" s="142">
        <f t="shared" si="42"/>
        <v>1.33</v>
      </c>
      <c r="AW476" s="142">
        <f t="shared" si="42"/>
        <v>18</v>
      </c>
      <c r="AX476" s="142">
        <f t="shared" si="42"/>
        <v>2531.5</v>
      </c>
      <c r="AY476" s="142">
        <f t="shared" si="42"/>
        <v>2.1999999999999997</v>
      </c>
      <c r="AZ476" s="142">
        <f t="shared" si="42"/>
        <v>0.16</v>
      </c>
      <c r="BA476" s="142">
        <f t="shared" si="42"/>
        <v>0.12</v>
      </c>
      <c r="BB476" s="142">
        <f t="shared" si="42"/>
        <v>1.8</v>
      </c>
      <c r="BC476" s="142">
        <f t="shared" si="42"/>
        <v>15.8</v>
      </c>
      <c r="BD476" s="142">
        <f t="shared" si="42"/>
        <v>0</v>
      </c>
      <c r="BE476" s="142">
        <f t="shared" si="42"/>
        <v>0.54600000000000004</v>
      </c>
      <c r="BF476" s="142">
        <f t="shared" si="42"/>
        <v>35.31</v>
      </c>
      <c r="BG476" s="142">
        <f t="shared" si="42"/>
        <v>24</v>
      </c>
      <c r="BH476" s="142">
        <f t="shared" si="42"/>
        <v>154.80000000000001</v>
      </c>
      <c r="BI476" s="142">
        <f t="shared" si="42"/>
        <v>515.19999999999993</v>
      </c>
      <c r="BJ476" s="142">
        <f t="shared" si="42"/>
        <v>232.79999999999998</v>
      </c>
      <c r="BK476" s="142">
        <f t="shared" si="42"/>
        <v>11.26</v>
      </c>
    </row>
    <row r="477" spans="1:63" ht="15.75" customHeight="1" x14ac:dyDescent="0.25">
      <c r="A477" s="533" t="s">
        <v>24</v>
      </c>
      <c r="B477" s="533"/>
      <c r="C477" s="533"/>
      <c r="D477" s="54"/>
      <c r="E477" s="49"/>
      <c r="F477" s="128"/>
      <c r="G477" s="57"/>
      <c r="H477" s="57"/>
      <c r="I477" s="58"/>
      <c r="J477" s="202"/>
      <c r="K477" s="202"/>
      <c r="L477" s="202"/>
      <c r="M477" s="202"/>
      <c r="N477" s="202"/>
      <c r="O477" s="202"/>
      <c r="P477" s="330"/>
      <c r="Q477" s="319"/>
      <c r="R477" s="284"/>
      <c r="S477" s="128"/>
      <c r="T477" s="57"/>
      <c r="U477" s="71"/>
      <c r="V477" s="97"/>
      <c r="W477" s="511" t="s">
        <v>24</v>
      </c>
      <c r="X477" s="511"/>
      <c r="Y477" s="511"/>
      <c r="Z477" s="38"/>
      <c r="AA477" s="51"/>
      <c r="AB477" s="57"/>
      <c r="AC477" s="71"/>
      <c r="AD477" s="71"/>
      <c r="AE477" s="57"/>
      <c r="AF477" s="57"/>
      <c r="AG477" s="71"/>
      <c r="AH477" s="71"/>
      <c r="AI477" s="57"/>
      <c r="AJ477" s="57"/>
      <c r="AK477" s="71"/>
      <c r="AL477" s="71"/>
      <c r="AM477" s="71"/>
      <c r="AN477" s="71"/>
      <c r="AO477" s="38"/>
      <c r="AP477" s="51"/>
      <c r="AQ477" s="57"/>
      <c r="AR477" s="71"/>
      <c r="AS477" s="71"/>
      <c r="AT477" s="57"/>
      <c r="AU477" s="57"/>
      <c r="AV477" s="71"/>
      <c r="AW477" s="71"/>
      <c r="AX477" s="57"/>
      <c r="AY477" s="57"/>
      <c r="AZ477" s="71"/>
      <c r="BA477" s="71"/>
      <c r="BB477" s="71"/>
      <c r="BC477" s="71"/>
      <c r="BE477" s="202"/>
      <c r="BF477" s="202"/>
      <c r="BG477" s="202"/>
      <c r="BH477" s="202"/>
      <c r="BI477" s="202"/>
      <c r="BJ477" s="202"/>
      <c r="BK477" s="202"/>
    </row>
    <row r="478" spans="1:63" ht="15.75" customHeight="1" x14ac:dyDescent="0.25">
      <c r="A478" s="504" t="s">
        <v>322</v>
      </c>
      <c r="B478" s="504"/>
      <c r="C478" s="504"/>
      <c r="D478" s="54"/>
      <c r="E478" s="49">
        <v>70</v>
      </c>
      <c r="F478" s="44"/>
      <c r="G478" s="38"/>
      <c r="H478" s="38"/>
      <c r="I478" s="45"/>
      <c r="J478" s="54"/>
      <c r="K478" s="49"/>
      <c r="L478" s="50"/>
      <c r="M478" s="51"/>
      <c r="N478" s="51"/>
      <c r="O478" s="52"/>
      <c r="P478" s="230"/>
      <c r="Q478" s="54"/>
      <c r="R478" s="49">
        <v>70</v>
      </c>
      <c r="S478" s="50"/>
      <c r="T478" s="51"/>
      <c r="U478" s="51"/>
      <c r="V478" s="52"/>
      <c r="W478" s="200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  <c r="AI478" s="200"/>
      <c r="AJ478" s="200"/>
      <c r="AK478" s="200"/>
      <c r="AL478" s="200"/>
      <c r="AM478" s="200"/>
      <c r="AN478" s="200"/>
      <c r="AO478" s="200"/>
      <c r="AP478" s="200"/>
      <c r="AQ478" s="200"/>
      <c r="AR478" s="200"/>
      <c r="AS478" s="200"/>
      <c r="AT478" s="200"/>
      <c r="AU478" s="200"/>
      <c r="AV478" s="200"/>
      <c r="AW478" s="230"/>
      <c r="AX478" s="230"/>
      <c r="AY478" s="230"/>
      <c r="AZ478" s="230"/>
      <c r="BA478" s="230"/>
      <c r="BB478" s="230"/>
      <c r="BC478" s="230"/>
      <c r="BD478" s="230"/>
      <c r="BE478" s="230"/>
      <c r="BF478" s="230"/>
      <c r="BG478" s="230"/>
      <c r="BH478" s="230"/>
      <c r="BI478" s="230"/>
      <c r="BJ478" s="230"/>
      <c r="BK478" s="230"/>
    </row>
    <row r="479" spans="1:63" ht="15.75" customHeight="1" x14ac:dyDescent="0.25">
      <c r="A479" s="549" t="s">
        <v>21</v>
      </c>
      <c r="B479" s="549"/>
      <c r="C479" s="549"/>
      <c r="D479" s="98">
        <v>35.56</v>
      </c>
      <c r="E479" s="99">
        <v>35.56</v>
      </c>
      <c r="F479" s="130"/>
      <c r="G479" s="129"/>
      <c r="H479" s="129"/>
      <c r="I479" s="131"/>
      <c r="J479" s="98"/>
      <c r="K479" s="99"/>
      <c r="L479" s="153"/>
      <c r="M479" s="119"/>
      <c r="N479" s="119"/>
      <c r="O479" s="154"/>
      <c r="P479" s="230"/>
      <c r="Q479" s="98">
        <v>35.56</v>
      </c>
      <c r="R479" s="99">
        <v>35.56</v>
      </c>
      <c r="S479" s="153"/>
      <c r="T479" s="119"/>
      <c r="U479" s="119"/>
      <c r="V479" s="154"/>
      <c r="W479" s="200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0"/>
      <c r="AK479" s="200"/>
      <c r="AL479" s="200"/>
      <c r="AM479" s="200"/>
      <c r="AN479" s="200"/>
      <c r="AO479" s="200"/>
      <c r="AP479" s="200"/>
      <c r="AQ479" s="200"/>
      <c r="AR479" s="200"/>
      <c r="AS479" s="200"/>
      <c r="AT479" s="200"/>
      <c r="AU479" s="200"/>
      <c r="AV479" s="200"/>
      <c r="AW479" s="230"/>
      <c r="AX479" s="230"/>
      <c r="AY479" s="230"/>
      <c r="AZ479" s="230"/>
      <c r="BA479" s="230"/>
      <c r="BB479" s="230"/>
      <c r="BC479" s="230"/>
      <c r="BD479" s="230"/>
      <c r="BE479" s="230"/>
      <c r="BF479" s="230"/>
      <c r="BG479" s="230"/>
      <c r="BH479" s="230"/>
      <c r="BI479" s="230"/>
      <c r="BJ479" s="230"/>
      <c r="BK479" s="230"/>
    </row>
    <row r="480" spans="1:63" ht="15.75" customHeight="1" x14ac:dyDescent="0.25">
      <c r="A480" s="512" t="s">
        <v>323</v>
      </c>
      <c r="B480" s="512"/>
      <c r="C480" s="512"/>
      <c r="D480" s="54">
        <v>1.48</v>
      </c>
      <c r="E480" s="47">
        <v>1.48</v>
      </c>
      <c r="F480" s="44"/>
      <c r="G480" s="38"/>
      <c r="H480" s="38"/>
      <c r="I480" s="45"/>
      <c r="J480" s="54"/>
      <c r="K480" s="47"/>
      <c r="L480" s="50"/>
      <c r="M480" s="51"/>
      <c r="N480" s="51"/>
      <c r="O480" s="52"/>
      <c r="P480" s="230"/>
      <c r="Q480" s="54">
        <v>1.48</v>
      </c>
      <c r="R480" s="47">
        <v>1.48</v>
      </c>
      <c r="S480" s="50"/>
      <c r="T480" s="51"/>
      <c r="U480" s="51"/>
      <c r="V480" s="52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0"/>
      <c r="AI480" s="200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30"/>
      <c r="AX480" s="230"/>
      <c r="AY480" s="230"/>
      <c r="AZ480" s="230"/>
      <c r="BA480" s="230"/>
      <c r="BB480" s="230"/>
      <c r="BC480" s="230"/>
      <c r="BD480" s="230"/>
      <c r="BE480" s="230"/>
      <c r="BF480" s="230"/>
      <c r="BG480" s="230"/>
      <c r="BH480" s="230"/>
      <c r="BI480" s="230"/>
      <c r="BJ480" s="230"/>
      <c r="BK480" s="230"/>
    </row>
    <row r="481" spans="1:63" s="43" customFormat="1" ht="15.75" customHeight="1" x14ac:dyDescent="0.25">
      <c r="A481" s="512" t="s">
        <v>25</v>
      </c>
      <c r="B481" s="512"/>
      <c r="C481" s="512"/>
      <c r="D481" s="54">
        <v>17</v>
      </c>
      <c r="E481" s="47">
        <v>17</v>
      </c>
      <c r="F481" s="44"/>
      <c r="G481" s="38"/>
      <c r="H481" s="38"/>
      <c r="I481" s="45"/>
      <c r="J481" s="54"/>
      <c r="K481" s="47"/>
      <c r="L481" s="50"/>
      <c r="M481" s="51"/>
      <c r="N481" s="51"/>
      <c r="O481" s="52"/>
      <c r="P481" s="230"/>
      <c r="Q481" s="54">
        <v>17</v>
      </c>
      <c r="R481" s="47">
        <v>17</v>
      </c>
      <c r="S481" s="50"/>
      <c r="T481" s="51"/>
      <c r="U481" s="51"/>
      <c r="V481" s="52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0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</row>
    <row r="482" spans="1:63" s="43" customFormat="1" ht="15.75" customHeight="1" x14ac:dyDescent="0.25">
      <c r="A482" s="512" t="s">
        <v>28</v>
      </c>
      <c r="B482" s="512"/>
      <c r="C482" s="512"/>
      <c r="D482" s="54">
        <v>2.59</v>
      </c>
      <c r="E482" s="47">
        <v>2.59</v>
      </c>
      <c r="F482" s="44"/>
      <c r="G482" s="38"/>
      <c r="H482" s="38"/>
      <c r="I482" s="45"/>
      <c r="J482" s="54"/>
      <c r="K482" s="47"/>
      <c r="L482" s="50"/>
      <c r="M482" s="51"/>
      <c r="N482" s="51"/>
      <c r="O482" s="52"/>
      <c r="P482" s="230"/>
      <c r="Q482" s="54">
        <v>2.59</v>
      </c>
      <c r="R482" s="47">
        <v>2.59</v>
      </c>
      <c r="S482" s="50"/>
      <c r="T482" s="51"/>
      <c r="U482" s="51"/>
      <c r="V482" s="52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0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</row>
    <row r="483" spans="1:63" s="77" customFormat="1" ht="15.75" customHeight="1" x14ac:dyDescent="0.25">
      <c r="A483" s="536" t="s">
        <v>6</v>
      </c>
      <c r="B483" s="536"/>
      <c r="C483" s="536"/>
      <c r="D483" s="68">
        <v>3.7</v>
      </c>
      <c r="E483" s="97">
        <v>3.7</v>
      </c>
      <c r="F483" s="70"/>
      <c r="G483" s="71"/>
      <c r="H483" s="71"/>
      <c r="I483" s="72"/>
      <c r="J483" s="68"/>
      <c r="K483" s="97"/>
      <c r="L483" s="70"/>
      <c r="M483" s="71"/>
      <c r="N483" s="71"/>
      <c r="O483" s="72"/>
      <c r="P483" s="230"/>
      <c r="Q483" s="68">
        <v>3.7</v>
      </c>
      <c r="R483" s="97">
        <v>3.7</v>
      </c>
      <c r="S483" s="70"/>
      <c r="T483" s="71"/>
      <c r="U483" s="71"/>
      <c r="V483" s="72"/>
      <c r="W483" s="326"/>
      <c r="X483" s="342"/>
      <c r="Y483" s="342"/>
      <c r="Z483" s="326"/>
      <c r="AA483" s="326"/>
      <c r="AB483" s="342"/>
      <c r="AC483" s="342"/>
      <c r="AD483" s="326"/>
      <c r="AE483" s="326"/>
      <c r="AF483" s="326"/>
      <c r="AG483" s="326"/>
      <c r="AH483" s="343"/>
      <c r="AI483" s="342"/>
      <c r="AJ483" s="342"/>
      <c r="AK483" s="326"/>
      <c r="AL483" s="326"/>
      <c r="AM483" s="342"/>
      <c r="AN483" s="342"/>
      <c r="AO483" s="326"/>
      <c r="AP483" s="326"/>
      <c r="AQ483" s="342"/>
      <c r="AR483" s="342"/>
      <c r="AS483" s="326"/>
      <c r="AT483" s="326"/>
      <c r="AU483" s="326"/>
      <c r="AV483" s="326"/>
      <c r="AW483" s="327"/>
      <c r="AX483" s="327"/>
      <c r="AY483" s="327"/>
      <c r="AZ483" s="327"/>
      <c r="BA483" s="327"/>
      <c r="BB483" s="327"/>
      <c r="BC483" s="327"/>
      <c r="BD483" s="327"/>
      <c r="BE483" s="327"/>
      <c r="BF483" s="327"/>
      <c r="BG483" s="327"/>
      <c r="BH483" s="327"/>
      <c r="BI483" s="327"/>
      <c r="BJ483" s="327"/>
      <c r="BK483" s="327"/>
    </row>
    <row r="484" spans="1:63" ht="15.75" customHeight="1" x14ac:dyDescent="0.25">
      <c r="A484" s="536" t="s">
        <v>54</v>
      </c>
      <c r="B484" s="536"/>
      <c r="C484" s="536"/>
      <c r="D484" s="68" t="s">
        <v>324</v>
      </c>
      <c r="E484" s="97">
        <v>1.33</v>
      </c>
      <c r="F484" s="70"/>
      <c r="G484" s="71"/>
      <c r="H484" s="71"/>
      <c r="I484" s="72"/>
      <c r="J484" s="68"/>
      <c r="K484" s="97"/>
      <c r="L484" s="70"/>
      <c r="M484" s="71"/>
      <c r="N484" s="71"/>
      <c r="O484" s="72"/>
      <c r="P484" s="230"/>
      <c r="Q484" s="68" t="s">
        <v>324</v>
      </c>
      <c r="R484" s="97">
        <v>1.33</v>
      </c>
      <c r="S484" s="70"/>
      <c r="T484" s="71"/>
      <c r="U484" s="71"/>
      <c r="V484" s="72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0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30"/>
      <c r="AX484" s="230"/>
      <c r="AY484" s="230"/>
      <c r="AZ484" s="230"/>
      <c r="BA484" s="230"/>
      <c r="BB484" s="230"/>
      <c r="BC484" s="230"/>
      <c r="BD484" s="230"/>
      <c r="BE484" s="230"/>
      <c r="BF484" s="230"/>
      <c r="BG484" s="230"/>
      <c r="BH484" s="230"/>
      <c r="BI484" s="230"/>
      <c r="BJ484" s="230"/>
      <c r="BK484" s="230"/>
    </row>
    <row r="485" spans="1:63" ht="15.75" customHeight="1" x14ac:dyDescent="0.25">
      <c r="A485" s="536" t="s">
        <v>45</v>
      </c>
      <c r="B485" s="536"/>
      <c r="C485" s="536"/>
      <c r="D485" s="68">
        <v>0.56000000000000005</v>
      </c>
      <c r="E485" s="97">
        <v>0.56000000000000005</v>
      </c>
      <c r="F485" s="70"/>
      <c r="G485" s="71"/>
      <c r="H485" s="71"/>
      <c r="I485" s="72"/>
      <c r="J485" s="68"/>
      <c r="K485" s="97"/>
      <c r="L485" s="70"/>
      <c r="M485" s="71"/>
      <c r="N485" s="71"/>
      <c r="O485" s="72"/>
      <c r="P485" s="230"/>
      <c r="Q485" s="68">
        <v>0.56000000000000005</v>
      </c>
      <c r="R485" s="97">
        <v>0.56000000000000005</v>
      </c>
      <c r="S485" s="70"/>
      <c r="T485" s="71" t="s">
        <v>325</v>
      </c>
      <c r="U485" s="71"/>
      <c r="V485" s="72"/>
      <c r="W485" s="230"/>
      <c r="X485" s="230"/>
      <c r="Y485" s="230"/>
      <c r="Z485" s="230"/>
      <c r="AA485" s="230"/>
      <c r="AB485" s="230"/>
      <c r="AC485" s="230"/>
      <c r="AD485" s="230"/>
      <c r="AE485" s="230"/>
      <c r="AF485" s="230"/>
      <c r="AG485" s="230"/>
      <c r="AH485" s="230"/>
      <c r="AI485" s="230"/>
      <c r="AJ485" s="230"/>
      <c r="AK485" s="230"/>
      <c r="AL485" s="230"/>
      <c r="AM485" s="230"/>
      <c r="AN485" s="230"/>
      <c r="AO485" s="230"/>
      <c r="AP485" s="230"/>
      <c r="AQ485" s="230"/>
      <c r="AR485" s="230"/>
      <c r="AS485" s="230"/>
      <c r="AT485" s="230"/>
      <c r="AU485" s="230"/>
      <c r="AV485" s="230"/>
      <c r="AW485" s="230"/>
      <c r="AX485" s="230"/>
      <c r="AY485" s="230"/>
      <c r="AZ485" s="230"/>
      <c r="BA485" s="230"/>
      <c r="BB485" s="230"/>
      <c r="BC485" s="230"/>
      <c r="BD485" s="230"/>
      <c r="BE485" s="230"/>
      <c r="BF485" s="230"/>
      <c r="BG485" s="230"/>
      <c r="BH485" s="230"/>
      <c r="BI485" s="230"/>
      <c r="BJ485" s="230"/>
      <c r="BK485" s="230"/>
    </row>
    <row r="486" spans="1:63" ht="15.75" customHeight="1" x14ac:dyDescent="0.25">
      <c r="A486" s="536" t="s">
        <v>8</v>
      </c>
      <c r="B486" s="536"/>
      <c r="C486" s="536"/>
      <c r="D486" s="68">
        <v>0.55000000000000004</v>
      </c>
      <c r="E486" s="97">
        <v>0.55000000000000004</v>
      </c>
      <c r="F486" s="70"/>
      <c r="G486" s="71"/>
      <c r="H486" s="71"/>
      <c r="I486" s="72"/>
      <c r="J486" s="68"/>
      <c r="K486" s="97"/>
      <c r="L486" s="70"/>
      <c r="M486" s="71"/>
      <c r="N486" s="71"/>
      <c r="O486" s="72"/>
      <c r="P486" s="230"/>
      <c r="Q486" s="68">
        <v>0.55000000000000004</v>
      </c>
      <c r="R486" s="97">
        <v>0.55000000000000004</v>
      </c>
      <c r="S486" s="70"/>
      <c r="T486" s="71"/>
      <c r="U486" s="71"/>
      <c r="V486" s="72"/>
      <c r="W486" s="230"/>
      <c r="X486" s="230"/>
      <c r="Y486" s="230"/>
      <c r="Z486" s="230"/>
      <c r="AA486" s="230"/>
      <c r="AB486" s="230"/>
      <c r="AC486" s="230"/>
      <c r="AD486" s="230"/>
      <c r="AE486" s="230"/>
      <c r="AF486" s="230"/>
      <c r="AG486" s="230"/>
      <c r="AH486" s="230"/>
      <c r="AI486" s="230"/>
      <c r="AJ486" s="230"/>
      <c r="AK486" s="230"/>
      <c r="AL486" s="230"/>
      <c r="AM486" s="230"/>
      <c r="AN486" s="230"/>
      <c r="AO486" s="230"/>
      <c r="AP486" s="230"/>
      <c r="AQ486" s="230"/>
      <c r="AR486" s="230"/>
      <c r="AS486" s="230"/>
      <c r="AT486" s="230"/>
      <c r="AU486" s="230"/>
      <c r="AV486" s="230"/>
      <c r="AW486" s="230"/>
      <c r="AX486" s="230"/>
      <c r="AY486" s="230"/>
      <c r="AZ486" s="230"/>
      <c r="BA486" s="230"/>
      <c r="BB486" s="230"/>
      <c r="BC486" s="230"/>
      <c r="BD486" s="230"/>
      <c r="BE486" s="230"/>
      <c r="BF486" s="230"/>
      <c r="BG486" s="230"/>
      <c r="BH486" s="230"/>
      <c r="BI486" s="230"/>
      <c r="BJ486" s="230"/>
      <c r="BK486" s="230"/>
    </row>
    <row r="487" spans="1:63" ht="15.75" customHeight="1" x14ac:dyDescent="0.25">
      <c r="A487" s="536" t="s">
        <v>326</v>
      </c>
      <c r="B487" s="536"/>
      <c r="C487" s="536"/>
      <c r="D487" s="68">
        <v>23</v>
      </c>
      <c r="E487" s="97">
        <v>20</v>
      </c>
      <c r="F487" s="70"/>
      <c r="G487" s="71"/>
      <c r="H487" s="71"/>
      <c r="I487" s="72"/>
      <c r="J487" s="68"/>
      <c r="K487" s="97"/>
      <c r="L487" s="70"/>
      <c r="M487" s="71"/>
      <c r="N487" s="71"/>
      <c r="O487" s="72"/>
      <c r="P487" s="230"/>
      <c r="Q487" s="68">
        <v>23</v>
      </c>
      <c r="R487" s="97">
        <v>20</v>
      </c>
      <c r="S487" s="70"/>
      <c r="T487" s="71"/>
      <c r="U487" s="71"/>
      <c r="V487" s="72"/>
      <c r="W487" s="230"/>
      <c r="X487" s="230"/>
      <c r="Y487" s="230"/>
      <c r="Z487" s="230"/>
      <c r="AA487" s="230"/>
      <c r="AB487" s="230"/>
      <c r="AC487" s="230"/>
      <c r="AD487" s="230"/>
      <c r="AE487" s="230"/>
      <c r="AF487" s="230"/>
      <c r="AG487" s="230"/>
      <c r="AH487" s="230"/>
      <c r="AI487" s="230"/>
      <c r="AJ487" s="230"/>
      <c r="AK487" s="230"/>
      <c r="AL487" s="230"/>
      <c r="AM487" s="230"/>
      <c r="AN487" s="230"/>
      <c r="AO487" s="230"/>
      <c r="AP487" s="230"/>
      <c r="AQ487" s="230"/>
      <c r="AR487" s="230"/>
      <c r="AS487" s="230"/>
      <c r="AT487" s="230"/>
      <c r="AU487" s="230"/>
      <c r="AV487" s="230"/>
      <c r="AW487" s="230"/>
      <c r="AX487" s="230"/>
      <c r="AY487" s="230"/>
      <c r="AZ487" s="230"/>
      <c r="BA487" s="230"/>
      <c r="BB487" s="230"/>
      <c r="BC487" s="230"/>
      <c r="BD487" s="230"/>
      <c r="BE487" s="230"/>
      <c r="BF487" s="230"/>
      <c r="BG487" s="230"/>
      <c r="BH487" s="230"/>
      <c r="BI487" s="230"/>
      <c r="BJ487" s="230"/>
      <c r="BK487" s="230"/>
    </row>
    <row r="488" spans="1:63" ht="15.75" customHeight="1" x14ac:dyDescent="0.25">
      <c r="A488" s="536" t="s">
        <v>6</v>
      </c>
      <c r="B488" s="536"/>
      <c r="C488" s="536"/>
      <c r="D488" s="68">
        <v>6</v>
      </c>
      <c r="E488" s="97">
        <v>6</v>
      </c>
      <c r="F488" s="70"/>
      <c r="G488" s="71"/>
      <c r="H488" s="71"/>
      <c r="I488" s="72"/>
      <c r="J488" s="68"/>
      <c r="K488" s="97"/>
      <c r="L488" s="70"/>
      <c r="M488" s="71"/>
      <c r="N488" s="71"/>
      <c r="O488" s="72"/>
      <c r="P488" s="230"/>
      <c r="Q488" s="68">
        <v>6</v>
      </c>
      <c r="R488" s="97">
        <v>6</v>
      </c>
      <c r="S488" s="70"/>
      <c r="T488" s="71"/>
      <c r="U488" s="71"/>
      <c r="V488" s="72"/>
      <c r="W488" s="230"/>
      <c r="X488" s="230"/>
      <c r="Y488" s="230"/>
      <c r="Z488" s="230"/>
      <c r="AA488" s="230"/>
      <c r="AB488" s="230"/>
      <c r="AC488" s="230"/>
      <c r="AD488" s="230"/>
      <c r="AE488" s="230"/>
      <c r="AF488" s="230"/>
      <c r="AG488" s="230"/>
      <c r="AH488" s="230"/>
      <c r="AI488" s="230"/>
      <c r="AJ488" s="230"/>
      <c r="AK488" s="230"/>
      <c r="AL488" s="230"/>
      <c r="AM488" s="230"/>
      <c r="AN488" s="230"/>
      <c r="AO488" s="230"/>
      <c r="AP488" s="230"/>
      <c r="AQ488" s="230"/>
      <c r="AR488" s="230"/>
      <c r="AS488" s="230"/>
      <c r="AT488" s="230"/>
      <c r="AU488" s="230"/>
      <c r="AV488" s="230"/>
      <c r="AW488" s="230"/>
      <c r="AX488" s="230"/>
      <c r="AY488" s="230"/>
      <c r="AZ488" s="230"/>
      <c r="BA488" s="230"/>
      <c r="BB488" s="230"/>
      <c r="BC488" s="230"/>
      <c r="BD488" s="230"/>
      <c r="BE488" s="230"/>
      <c r="BF488" s="230"/>
      <c r="BG488" s="230"/>
      <c r="BH488" s="230"/>
      <c r="BI488" s="230"/>
      <c r="BJ488" s="230"/>
      <c r="BK488" s="230"/>
    </row>
    <row r="489" spans="1:63" ht="15.75" customHeight="1" x14ac:dyDescent="0.25">
      <c r="A489" s="536" t="s">
        <v>318</v>
      </c>
      <c r="B489" s="536"/>
      <c r="C489" s="536"/>
      <c r="D489" s="68" t="s">
        <v>327</v>
      </c>
      <c r="E489" s="97">
        <v>0.3</v>
      </c>
      <c r="F489" s="70"/>
      <c r="G489" s="71"/>
      <c r="H489" s="71"/>
      <c r="I489" s="72"/>
      <c r="J489" s="68"/>
      <c r="K489" s="97"/>
      <c r="L489" s="70"/>
      <c r="M489" s="71"/>
      <c r="N489" s="71"/>
      <c r="O489" s="72"/>
      <c r="P489" s="230"/>
      <c r="Q489" s="68" t="s">
        <v>327</v>
      </c>
      <c r="R489" s="97">
        <v>0.3</v>
      </c>
      <c r="S489" s="70"/>
      <c r="T489" s="71"/>
      <c r="U489" s="71"/>
      <c r="V489" s="72"/>
      <c r="W489" s="230"/>
      <c r="X489" s="230"/>
      <c r="Y489" s="230"/>
      <c r="Z489" s="230"/>
      <c r="AA489" s="230"/>
      <c r="AB489" s="230"/>
      <c r="AC489" s="230"/>
      <c r="AD489" s="230"/>
      <c r="AE489" s="230"/>
      <c r="AF489" s="230"/>
      <c r="AG489" s="230"/>
      <c r="AH489" s="230"/>
      <c r="AI489" s="230"/>
      <c r="AJ489" s="230"/>
      <c r="AK489" s="230"/>
      <c r="AL489" s="230"/>
      <c r="AM489" s="230"/>
      <c r="AN489" s="230"/>
      <c r="AO489" s="230"/>
      <c r="AP489" s="230"/>
      <c r="AQ489" s="230"/>
      <c r="AR489" s="230"/>
      <c r="AS489" s="230"/>
      <c r="AT489" s="230"/>
      <c r="AU489" s="230"/>
      <c r="AV489" s="230"/>
      <c r="AW489" s="230"/>
      <c r="AX489" s="230"/>
      <c r="AY489" s="230"/>
      <c r="AZ489" s="230"/>
      <c r="BA489" s="230"/>
      <c r="BB489" s="230"/>
      <c r="BC489" s="230"/>
      <c r="BD489" s="230"/>
      <c r="BE489" s="230"/>
      <c r="BF489" s="230"/>
      <c r="BG489" s="230"/>
      <c r="BH489" s="230"/>
      <c r="BI489" s="230"/>
      <c r="BJ489" s="230"/>
      <c r="BK489" s="230"/>
    </row>
    <row r="490" spans="1:63" ht="15.75" customHeight="1" x14ac:dyDescent="0.25">
      <c r="A490" s="536" t="s">
        <v>320</v>
      </c>
      <c r="B490" s="536"/>
      <c r="C490" s="536"/>
      <c r="D490" s="68">
        <v>0.2</v>
      </c>
      <c r="E490" s="97">
        <v>0.2</v>
      </c>
      <c r="F490" s="70"/>
      <c r="G490" s="71"/>
      <c r="H490" s="71"/>
      <c r="I490" s="72"/>
      <c r="J490" s="68"/>
      <c r="K490" s="97"/>
      <c r="L490" s="70"/>
      <c r="M490" s="71"/>
      <c r="N490" s="71"/>
      <c r="O490" s="72"/>
      <c r="P490" s="230"/>
      <c r="Q490" s="68">
        <v>0.2</v>
      </c>
      <c r="R490" s="97">
        <v>0.2</v>
      </c>
      <c r="S490" s="70"/>
      <c r="T490" s="71"/>
      <c r="U490" s="71"/>
      <c r="V490" s="72"/>
      <c r="W490" s="230"/>
      <c r="X490" s="230"/>
      <c r="Y490" s="230"/>
      <c r="Z490" s="230"/>
      <c r="AA490" s="230"/>
      <c r="AB490" s="230"/>
      <c r="AC490" s="230"/>
      <c r="AD490" s="230"/>
      <c r="AE490" s="230"/>
      <c r="AF490" s="230"/>
      <c r="AG490" s="230"/>
      <c r="AH490" s="230"/>
      <c r="AI490" s="230"/>
      <c r="AJ490" s="230"/>
      <c r="AK490" s="230"/>
      <c r="AL490" s="230"/>
      <c r="AM490" s="230"/>
      <c r="AN490" s="230"/>
      <c r="AO490" s="230"/>
      <c r="AP490" s="230"/>
      <c r="AQ490" s="230"/>
      <c r="AR490" s="230"/>
      <c r="AS490" s="230"/>
      <c r="AT490" s="230"/>
      <c r="AU490" s="230"/>
      <c r="AV490" s="230"/>
      <c r="AW490" s="230"/>
      <c r="AX490" s="230"/>
      <c r="AY490" s="230"/>
      <c r="AZ490" s="230"/>
      <c r="BA490" s="230"/>
      <c r="BB490" s="230"/>
      <c r="BC490" s="230"/>
      <c r="BD490" s="230"/>
      <c r="BE490" s="230"/>
      <c r="BF490" s="230"/>
      <c r="BG490" s="230"/>
      <c r="BH490" s="230"/>
      <c r="BI490" s="230"/>
      <c r="BJ490" s="230"/>
      <c r="BK490" s="230"/>
    </row>
    <row r="491" spans="1:63" ht="15.75" customHeight="1" x14ac:dyDescent="0.3">
      <c r="A491" s="536"/>
      <c r="B491" s="536"/>
      <c r="C491" s="536"/>
      <c r="D491" s="68"/>
      <c r="E491" s="97"/>
      <c r="F491" s="335">
        <v>3.96</v>
      </c>
      <c r="G491" s="73">
        <v>2.44</v>
      </c>
      <c r="H491" s="73">
        <v>33.96</v>
      </c>
      <c r="I491" s="336">
        <v>173.3</v>
      </c>
      <c r="J491" s="178">
        <v>0.48</v>
      </c>
      <c r="K491" s="179">
        <v>0.02</v>
      </c>
      <c r="L491" s="179">
        <v>17</v>
      </c>
      <c r="M491" s="179">
        <v>105.4</v>
      </c>
      <c r="N491" s="179">
        <v>45.1</v>
      </c>
      <c r="O491" s="179">
        <v>10.8</v>
      </c>
      <c r="P491" s="180">
        <v>0.45</v>
      </c>
      <c r="Q491" s="337"/>
      <c r="R491" s="69"/>
      <c r="S491" s="335">
        <v>3.96</v>
      </c>
      <c r="T491" s="73">
        <v>2.44</v>
      </c>
      <c r="U491" s="73">
        <v>33.96</v>
      </c>
      <c r="V491" s="336">
        <v>173.3</v>
      </c>
      <c r="W491" s="230"/>
      <c r="X491" s="230"/>
      <c r="Y491" s="230"/>
      <c r="Z491" s="230"/>
      <c r="AA491" s="230"/>
      <c r="AB491" s="230"/>
      <c r="AC491" s="230"/>
      <c r="AD491" s="230"/>
      <c r="AE491" s="230"/>
      <c r="AF491" s="230"/>
      <c r="AG491" s="230"/>
      <c r="AH491" s="230"/>
      <c r="AI491" s="230"/>
      <c r="AJ491" s="230"/>
      <c r="AK491" s="230"/>
      <c r="AL491" s="230"/>
      <c r="AM491" s="230"/>
      <c r="AN491" s="230"/>
      <c r="AO491" s="230"/>
      <c r="AP491" s="230"/>
      <c r="AQ491" s="230"/>
      <c r="AR491" s="230"/>
      <c r="AS491" s="230"/>
      <c r="AT491" s="230"/>
      <c r="AU491" s="230"/>
      <c r="AV491" s="230"/>
      <c r="AW491" s="230"/>
      <c r="AX491" s="230"/>
      <c r="AY491" s="230"/>
      <c r="AZ491" s="230"/>
      <c r="BA491" s="230"/>
      <c r="BB491" s="230"/>
      <c r="BC491" s="230"/>
      <c r="BD491" s="230"/>
      <c r="BE491" s="178">
        <v>0.48</v>
      </c>
      <c r="BF491" s="179">
        <v>0.02</v>
      </c>
      <c r="BG491" s="179">
        <v>17</v>
      </c>
      <c r="BH491" s="179">
        <v>105.4</v>
      </c>
      <c r="BI491" s="179">
        <v>45.1</v>
      </c>
      <c r="BJ491" s="179">
        <v>10.8</v>
      </c>
      <c r="BK491" s="180">
        <v>0.45</v>
      </c>
    </row>
    <row r="492" spans="1:63" ht="15.75" customHeight="1" x14ac:dyDescent="0.25">
      <c r="A492" s="504" t="s">
        <v>152</v>
      </c>
      <c r="B492" s="504"/>
      <c r="C492" s="504"/>
      <c r="D492" s="54"/>
      <c r="E492" s="49">
        <v>150</v>
      </c>
      <c r="F492" s="50"/>
      <c r="G492" s="51"/>
      <c r="H492" s="51"/>
      <c r="I492" s="52"/>
      <c r="J492" s="201"/>
      <c r="K492" s="201"/>
      <c r="L492" s="201"/>
      <c r="M492" s="201"/>
      <c r="N492" s="201"/>
      <c r="O492" s="201"/>
      <c r="P492" s="338"/>
      <c r="Q492" s="41"/>
      <c r="R492" s="322">
        <v>180</v>
      </c>
      <c r="S492" s="339"/>
      <c r="T492" s="340"/>
      <c r="U492" s="340"/>
      <c r="V492" s="341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E492" s="338"/>
      <c r="BF492" s="338"/>
      <c r="BG492" s="338"/>
      <c r="BH492" s="338"/>
      <c r="BI492" s="338"/>
      <c r="BJ492" s="338"/>
      <c r="BK492" s="338"/>
    </row>
    <row r="493" spans="1:63" ht="15.75" customHeight="1" x14ac:dyDescent="0.25">
      <c r="A493" s="512" t="s">
        <v>25</v>
      </c>
      <c r="B493" s="512"/>
      <c r="C493" s="512"/>
      <c r="D493" s="54">
        <v>92</v>
      </c>
      <c r="E493" s="47">
        <v>92</v>
      </c>
      <c r="F493" s="44"/>
      <c r="G493" s="38"/>
      <c r="H493" s="38"/>
      <c r="I493" s="45"/>
      <c r="J493" s="200"/>
      <c r="K493" s="200"/>
      <c r="L493" s="200"/>
      <c r="M493" s="200"/>
      <c r="N493" s="200"/>
      <c r="O493" s="200"/>
      <c r="P493" s="200"/>
      <c r="Q493" s="44">
        <v>110</v>
      </c>
      <c r="R493" s="47">
        <v>110</v>
      </c>
      <c r="S493" s="88"/>
      <c r="T493" s="89"/>
      <c r="U493" s="89"/>
      <c r="V493" s="87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E493" s="200"/>
      <c r="BF493" s="200"/>
      <c r="BG493" s="200"/>
      <c r="BH493" s="200"/>
      <c r="BI493" s="200"/>
      <c r="BJ493" s="200"/>
      <c r="BK493" s="200"/>
    </row>
    <row r="494" spans="1:63" ht="15.75" customHeight="1" x14ac:dyDescent="0.25">
      <c r="A494" s="512" t="s">
        <v>122</v>
      </c>
      <c r="B494" s="512"/>
      <c r="C494" s="512"/>
      <c r="D494" s="54">
        <v>2</v>
      </c>
      <c r="E494" s="47">
        <v>2</v>
      </c>
      <c r="F494" s="44"/>
      <c r="G494" s="38"/>
      <c r="H494" s="38"/>
      <c r="I494" s="45"/>
      <c r="J494" s="200"/>
      <c r="K494" s="200"/>
      <c r="L494" s="200"/>
      <c r="M494" s="200"/>
      <c r="N494" s="200"/>
      <c r="O494" s="200"/>
      <c r="P494" s="200"/>
      <c r="Q494" s="44">
        <v>2</v>
      </c>
      <c r="R494" s="47">
        <v>2</v>
      </c>
      <c r="S494" s="88"/>
      <c r="T494" s="89"/>
      <c r="U494" s="89"/>
      <c r="V494" s="87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E494" s="200"/>
      <c r="BF494" s="200"/>
      <c r="BG494" s="200"/>
      <c r="BH494" s="200"/>
      <c r="BI494" s="200"/>
      <c r="BJ494" s="200"/>
      <c r="BK494" s="200"/>
    </row>
    <row r="495" spans="1:63" ht="15.75" customHeight="1" x14ac:dyDescent="0.25">
      <c r="A495" s="512" t="s">
        <v>61</v>
      </c>
      <c r="B495" s="512"/>
      <c r="C495" s="512"/>
      <c r="D495" s="54">
        <v>65</v>
      </c>
      <c r="E495" s="47">
        <v>65</v>
      </c>
      <c r="F495" s="44"/>
      <c r="G495" s="38"/>
      <c r="H495" s="38"/>
      <c r="I495" s="45"/>
      <c r="J495" s="200"/>
      <c r="K495" s="200"/>
      <c r="L495" s="200"/>
      <c r="M495" s="200"/>
      <c r="N495" s="200"/>
      <c r="O495" s="200"/>
      <c r="P495" s="200"/>
      <c r="Q495" s="44">
        <v>80</v>
      </c>
      <c r="R495" s="47">
        <v>80</v>
      </c>
      <c r="S495" s="88"/>
      <c r="T495" s="89"/>
      <c r="U495" s="89"/>
      <c r="V495" s="87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E495" s="200"/>
      <c r="BF495" s="200"/>
      <c r="BG495" s="200"/>
      <c r="BH495" s="200"/>
      <c r="BI495" s="200"/>
      <c r="BJ495" s="200"/>
      <c r="BK495" s="200"/>
    </row>
    <row r="496" spans="1:63" ht="15.75" customHeight="1" x14ac:dyDescent="0.25">
      <c r="A496" s="512" t="s">
        <v>6</v>
      </c>
      <c r="B496" s="512"/>
      <c r="C496" s="512"/>
      <c r="D496" s="54">
        <v>8</v>
      </c>
      <c r="E496" s="47">
        <v>8</v>
      </c>
      <c r="F496" s="44"/>
      <c r="G496" s="38"/>
      <c r="H496" s="38"/>
      <c r="I496" s="45"/>
      <c r="J496" s="200"/>
      <c r="K496" s="200"/>
      <c r="L496" s="200"/>
      <c r="M496" s="200"/>
      <c r="N496" s="200"/>
      <c r="O496" s="200"/>
      <c r="P496" s="200"/>
      <c r="Q496" s="44">
        <v>10</v>
      </c>
      <c r="R496" s="47">
        <v>10</v>
      </c>
      <c r="S496" s="88"/>
      <c r="T496" s="89"/>
      <c r="U496" s="89"/>
      <c r="V496" s="87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E496" s="200"/>
      <c r="BF496" s="200"/>
      <c r="BG496" s="200"/>
      <c r="BH496" s="200"/>
      <c r="BI496" s="200"/>
      <c r="BJ496" s="200"/>
      <c r="BK496" s="200"/>
    </row>
    <row r="497" spans="1:63" ht="15.75" customHeight="1" x14ac:dyDescent="0.3">
      <c r="A497" s="512"/>
      <c r="B497" s="512"/>
      <c r="C497" s="512"/>
      <c r="D497" s="54"/>
      <c r="E497" s="49"/>
      <c r="F497" s="50">
        <v>3.15</v>
      </c>
      <c r="G497" s="51">
        <v>2.72</v>
      </c>
      <c r="H497" s="51">
        <v>12.96</v>
      </c>
      <c r="I497" s="213">
        <v>89</v>
      </c>
      <c r="J497" s="178">
        <v>0.03</v>
      </c>
      <c r="K497" s="179">
        <v>0.98</v>
      </c>
      <c r="L497" s="179">
        <v>15</v>
      </c>
      <c r="M497" s="179">
        <v>114.3</v>
      </c>
      <c r="N497" s="179">
        <v>67.5</v>
      </c>
      <c r="O497" s="179">
        <v>10.5</v>
      </c>
      <c r="P497" s="180">
        <v>0.1</v>
      </c>
      <c r="Q497" s="54"/>
      <c r="R497" s="47"/>
      <c r="S497" s="50">
        <v>3.67</v>
      </c>
      <c r="T497" s="51">
        <v>3.19</v>
      </c>
      <c r="U497" s="51">
        <v>15.82</v>
      </c>
      <c r="V497" s="49">
        <v>107</v>
      </c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E497" s="178">
        <v>3.5999999999999997E-2</v>
      </c>
      <c r="BF497" s="179">
        <v>1.17</v>
      </c>
      <c r="BG497" s="179">
        <v>18</v>
      </c>
      <c r="BH497" s="179">
        <v>133.19999999999999</v>
      </c>
      <c r="BI497" s="179">
        <v>81</v>
      </c>
      <c r="BJ497" s="179">
        <v>12.6</v>
      </c>
      <c r="BK497" s="180">
        <v>0.12</v>
      </c>
    </row>
    <row r="498" spans="1:63" s="77" customFormat="1" ht="15.75" customHeight="1" x14ac:dyDescent="0.25">
      <c r="A498" s="517" t="s">
        <v>188</v>
      </c>
      <c r="B498" s="602"/>
      <c r="C498" s="602"/>
      <c r="D498" s="291"/>
      <c r="E498" s="292">
        <f>SUM(E478+E492)</f>
        <v>220</v>
      </c>
      <c r="F498" s="293">
        <f>SUM(F491+F497)</f>
        <v>7.1099999999999994</v>
      </c>
      <c r="G498" s="293">
        <f t="shared" ref="G498:P498" si="43">SUM(G491+G497)</f>
        <v>5.16</v>
      </c>
      <c r="H498" s="293">
        <f t="shared" si="43"/>
        <v>46.92</v>
      </c>
      <c r="I498" s="293">
        <f t="shared" si="43"/>
        <v>262.3</v>
      </c>
      <c r="J498" s="293">
        <f t="shared" si="43"/>
        <v>0.51</v>
      </c>
      <c r="K498" s="293">
        <f t="shared" si="43"/>
        <v>1</v>
      </c>
      <c r="L498" s="293">
        <f t="shared" si="43"/>
        <v>32</v>
      </c>
      <c r="M498" s="293">
        <f t="shared" si="43"/>
        <v>219.7</v>
      </c>
      <c r="N498" s="293">
        <f t="shared" si="43"/>
        <v>112.6</v>
      </c>
      <c r="O498" s="293">
        <f t="shared" si="43"/>
        <v>21.3</v>
      </c>
      <c r="P498" s="293">
        <f t="shared" si="43"/>
        <v>0.55000000000000004</v>
      </c>
      <c r="Q498" s="291"/>
      <c r="R498" s="292">
        <f>SUM(R478+R492)</f>
        <v>250</v>
      </c>
      <c r="S498" s="293">
        <f t="shared" ref="S498:BK498" si="44">SUM(S491+S497)</f>
        <v>7.63</v>
      </c>
      <c r="T498" s="293">
        <f t="shared" si="44"/>
        <v>5.63</v>
      </c>
      <c r="U498" s="293">
        <f t="shared" si="44"/>
        <v>49.78</v>
      </c>
      <c r="V498" s="293">
        <f t="shared" si="44"/>
        <v>280.3</v>
      </c>
      <c r="W498" s="293">
        <f t="shared" si="44"/>
        <v>0</v>
      </c>
      <c r="X498" s="293">
        <f t="shared" si="44"/>
        <v>0</v>
      </c>
      <c r="Y498" s="293">
        <f t="shared" si="44"/>
        <v>0</v>
      </c>
      <c r="Z498" s="293">
        <f t="shared" si="44"/>
        <v>0</v>
      </c>
      <c r="AA498" s="293">
        <f t="shared" si="44"/>
        <v>0</v>
      </c>
      <c r="AB498" s="293">
        <f t="shared" si="44"/>
        <v>0</v>
      </c>
      <c r="AC498" s="293">
        <f t="shared" si="44"/>
        <v>0</v>
      </c>
      <c r="AD498" s="293">
        <f t="shared" si="44"/>
        <v>0</v>
      </c>
      <c r="AE498" s="293">
        <f t="shared" si="44"/>
        <v>0</v>
      </c>
      <c r="AF498" s="293">
        <f t="shared" si="44"/>
        <v>0</v>
      </c>
      <c r="AG498" s="293">
        <f t="shared" si="44"/>
        <v>0</v>
      </c>
      <c r="AH498" s="293">
        <f t="shared" si="44"/>
        <v>0</v>
      </c>
      <c r="AI498" s="293">
        <f t="shared" si="44"/>
        <v>0</v>
      </c>
      <c r="AJ498" s="293">
        <f t="shared" si="44"/>
        <v>0</v>
      </c>
      <c r="AK498" s="293">
        <f t="shared" si="44"/>
        <v>0</v>
      </c>
      <c r="AL498" s="293">
        <f t="shared" si="44"/>
        <v>0</v>
      </c>
      <c r="AM498" s="293">
        <f t="shared" si="44"/>
        <v>0</v>
      </c>
      <c r="AN498" s="293">
        <f t="shared" si="44"/>
        <v>0</v>
      </c>
      <c r="AO498" s="293">
        <f t="shared" si="44"/>
        <v>0</v>
      </c>
      <c r="AP498" s="293">
        <f t="shared" si="44"/>
        <v>0</v>
      </c>
      <c r="AQ498" s="293">
        <f t="shared" si="44"/>
        <v>0</v>
      </c>
      <c r="AR498" s="293">
        <f t="shared" si="44"/>
        <v>0</v>
      </c>
      <c r="AS498" s="293">
        <f t="shared" si="44"/>
        <v>0</v>
      </c>
      <c r="AT498" s="293">
        <f t="shared" si="44"/>
        <v>0</v>
      </c>
      <c r="AU498" s="293">
        <f t="shared" si="44"/>
        <v>0</v>
      </c>
      <c r="AV498" s="293">
        <f t="shared" si="44"/>
        <v>0</v>
      </c>
      <c r="AW498" s="293">
        <f t="shared" si="44"/>
        <v>0</v>
      </c>
      <c r="AX498" s="293">
        <f t="shared" si="44"/>
        <v>0</v>
      </c>
      <c r="AY498" s="293">
        <f t="shared" si="44"/>
        <v>0</v>
      </c>
      <c r="AZ498" s="293">
        <f t="shared" si="44"/>
        <v>0</v>
      </c>
      <c r="BA498" s="293">
        <f t="shared" si="44"/>
        <v>0</v>
      </c>
      <c r="BB498" s="293">
        <f t="shared" si="44"/>
        <v>0</v>
      </c>
      <c r="BC498" s="293">
        <f t="shared" si="44"/>
        <v>0</v>
      </c>
      <c r="BD498" s="293">
        <f t="shared" si="44"/>
        <v>0</v>
      </c>
      <c r="BE498" s="293">
        <f t="shared" si="44"/>
        <v>0.51600000000000001</v>
      </c>
      <c r="BF498" s="293">
        <f t="shared" si="44"/>
        <v>1.19</v>
      </c>
      <c r="BG498" s="293">
        <f t="shared" si="44"/>
        <v>35</v>
      </c>
      <c r="BH498" s="293">
        <f t="shared" si="44"/>
        <v>238.6</v>
      </c>
      <c r="BI498" s="293">
        <f t="shared" si="44"/>
        <v>126.1</v>
      </c>
      <c r="BJ498" s="293">
        <f t="shared" si="44"/>
        <v>23.4</v>
      </c>
      <c r="BK498" s="293">
        <f t="shared" si="44"/>
        <v>0.57000000000000006</v>
      </c>
    </row>
    <row r="499" spans="1:63" s="81" customFormat="1" ht="15.75" customHeight="1" x14ac:dyDescent="0.25">
      <c r="A499" s="541" t="s">
        <v>189</v>
      </c>
      <c r="B499" s="649"/>
      <c r="C499" s="633"/>
      <c r="D499" s="79"/>
      <c r="E499" s="78">
        <f>SUM(E478+E492)</f>
        <v>220</v>
      </c>
      <c r="F499" s="78">
        <f t="shared" ref="F499:P499" si="45">SUM(F440+F476+F498)</f>
        <v>31.190000000000005</v>
      </c>
      <c r="G499" s="78">
        <f t="shared" si="45"/>
        <v>24.709999999999997</v>
      </c>
      <c r="H499" s="78">
        <f t="shared" si="45"/>
        <v>164.17000000000002</v>
      </c>
      <c r="I499" s="183">
        <f t="shared" si="45"/>
        <v>1107.45</v>
      </c>
      <c r="J499" s="183">
        <f t="shared" si="45"/>
        <v>1.002</v>
      </c>
      <c r="K499" s="183">
        <f t="shared" si="45"/>
        <v>25.58</v>
      </c>
      <c r="L499" s="183">
        <f t="shared" si="45"/>
        <v>74</v>
      </c>
      <c r="M499" s="183">
        <f t="shared" si="45"/>
        <v>404.69</v>
      </c>
      <c r="N499" s="183">
        <f t="shared" si="45"/>
        <v>799.95</v>
      </c>
      <c r="O499" s="183">
        <f t="shared" si="45"/>
        <v>271.27999999999997</v>
      </c>
      <c r="P499" s="183">
        <f t="shared" si="45"/>
        <v>43.759999999999991</v>
      </c>
      <c r="Q499" s="197"/>
      <c r="R499" s="78">
        <f>SUM(R478+R492)</f>
        <v>250</v>
      </c>
      <c r="S499" s="78">
        <f>SUM(S440+S476+S498)</f>
        <v>36.930000000000007</v>
      </c>
      <c r="T499" s="78">
        <f>SUM(T440+T476+T498)</f>
        <v>30.31</v>
      </c>
      <c r="U499" s="78">
        <f>SUM(U440+U476+U498)</f>
        <v>194.95</v>
      </c>
      <c r="V499" s="78">
        <f>SUM(V440+V476+V498)</f>
        <v>1299.55</v>
      </c>
      <c r="W499" s="541" t="s">
        <v>189</v>
      </c>
      <c r="X499" s="649"/>
      <c r="Y499" s="633"/>
      <c r="Z499" s="80"/>
      <c r="AA499" s="80"/>
      <c r="AB499" s="108"/>
      <c r="AC499" s="80"/>
      <c r="AD499" s="80"/>
      <c r="AE499" s="108"/>
      <c r="AF499" s="108"/>
      <c r="AG499" s="80"/>
      <c r="AH499" s="80"/>
      <c r="AI499" s="108"/>
      <c r="AJ499" s="108"/>
      <c r="AK499" s="80"/>
      <c r="AL499" s="80"/>
      <c r="AM499" s="80"/>
      <c r="AN499" s="80"/>
      <c r="AO499" s="80"/>
      <c r="AP499" s="80"/>
      <c r="AQ499" s="108"/>
      <c r="AR499" s="80"/>
      <c r="AS499" s="80"/>
      <c r="AT499" s="108"/>
      <c r="AU499" s="108"/>
      <c r="AV499" s="80"/>
      <c r="AW499" s="80"/>
      <c r="AX499" s="108"/>
      <c r="AY499" s="108"/>
      <c r="AZ499" s="80"/>
      <c r="BA499" s="80"/>
      <c r="BB499" s="80"/>
      <c r="BC499" s="80"/>
      <c r="BE499" s="183">
        <f t="shared" ref="BE499:BK499" si="46">SUM(BE440+BE476+BE498)</f>
        <v>1.149</v>
      </c>
      <c r="BF499" s="183">
        <f t="shared" si="46"/>
        <v>36.5</v>
      </c>
      <c r="BG499" s="183">
        <f t="shared" si="46"/>
        <v>79</v>
      </c>
      <c r="BH499" s="183">
        <f t="shared" si="46"/>
        <v>465.3</v>
      </c>
      <c r="BI499" s="183">
        <f t="shared" si="46"/>
        <v>840.6</v>
      </c>
      <c r="BJ499" s="183">
        <f t="shared" si="46"/>
        <v>301.49999999999994</v>
      </c>
      <c r="BK499" s="183">
        <f t="shared" si="46"/>
        <v>47.18</v>
      </c>
    </row>
    <row r="500" spans="1:63" ht="15.75" customHeight="1" x14ac:dyDescent="0.25">
      <c r="A500" s="542" t="s">
        <v>41</v>
      </c>
      <c r="B500" s="650"/>
      <c r="C500" s="651"/>
      <c r="D500" s="54"/>
      <c r="E500" s="47"/>
      <c r="F500" s="44"/>
      <c r="G500" s="38"/>
      <c r="H500" s="38"/>
      <c r="I500" s="45"/>
      <c r="J500" s="200"/>
      <c r="K500" s="200"/>
      <c r="L500" s="200"/>
      <c r="M500" s="200"/>
      <c r="N500" s="200"/>
      <c r="O500" s="200"/>
      <c r="P500" s="200"/>
      <c r="Q500" s="44"/>
      <c r="R500" s="47"/>
      <c r="S500" s="50"/>
      <c r="T500" s="51"/>
      <c r="U500" s="38"/>
      <c r="V500" s="47"/>
      <c r="W500" s="556" t="s">
        <v>41</v>
      </c>
      <c r="X500" s="652"/>
      <c r="Y500" s="632"/>
      <c r="Z500" s="38"/>
      <c r="AA500" s="38"/>
      <c r="AB500" s="51"/>
      <c r="AC500" s="38"/>
      <c r="AD500" s="38"/>
      <c r="AE500" s="51"/>
      <c r="AF500" s="51"/>
      <c r="AG500" s="38"/>
      <c r="AH500" s="38"/>
      <c r="AI500" s="51"/>
      <c r="AJ500" s="51"/>
      <c r="AK500" s="38"/>
      <c r="AL500" s="38"/>
      <c r="AM500" s="38"/>
      <c r="AN500" s="38"/>
      <c r="AO500" s="38"/>
      <c r="AP500" s="38"/>
      <c r="AQ500" s="51"/>
      <c r="AR500" s="38"/>
      <c r="AS500" s="38"/>
      <c r="AT500" s="51"/>
      <c r="AU500" s="51"/>
      <c r="AV500" s="38"/>
      <c r="AW500" s="38"/>
      <c r="AX500" s="51"/>
      <c r="AY500" s="51"/>
      <c r="AZ500" s="38"/>
      <c r="BA500" s="38"/>
      <c r="BB500" s="38"/>
      <c r="BC500" s="38"/>
      <c r="BE500" s="200"/>
      <c r="BF500" s="200"/>
      <c r="BG500" s="200"/>
      <c r="BH500" s="200"/>
      <c r="BI500" s="200"/>
      <c r="BJ500" s="200"/>
      <c r="BK500" s="200"/>
    </row>
    <row r="501" spans="1:63" ht="15.75" customHeight="1" x14ac:dyDescent="0.25">
      <c r="A501" s="537" t="s">
        <v>13</v>
      </c>
      <c r="B501" s="537"/>
      <c r="C501" s="537"/>
      <c r="D501" s="54"/>
      <c r="E501" s="47"/>
      <c r="F501" s="44"/>
      <c r="G501" s="38"/>
      <c r="H501" s="38"/>
      <c r="I501" s="45"/>
      <c r="J501" s="200"/>
      <c r="K501" s="200"/>
      <c r="L501" s="200"/>
      <c r="M501" s="200"/>
      <c r="N501" s="200"/>
      <c r="O501" s="200"/>
      <c r="P501" s="200"/>
      <c r="Q501" s="44"/>
      <c r="R501" s="97"/>
      <c r="S501" s="70"/>
      <c r="T501" s="71"/>
      <c r="U501" s="38"/>
      <c r="V501" s="47"/>
      <c r="W501" s="511" t="s">
        <v>13</v>
      </c>
      <c r="X501" s="511"/>
      <c r="Y501" s="511"/>
      <c r="Z501" s="38"/>
      <c r="AA501" s="38"/>
      <c r="AB501" s="71"/>
      <c r="AC501" s="38"/>
      <c r="AD501" s="38"/>
      <c r="AE501" s="71"/>
      <c r="AF501" s="71"/>
      <c r="AG501" s="38"/>
      <c r="AH501" s="38"/>
      <c r="AI501" s="71"/>
      <c r="AJ501" s="71"/>
      <c r="AK501" s="38"/>
      <c r="AL501" s="38"/>
      <c r="AM501" s="38"/>
      <c r="AN501" s="38"/>
      <c r="AO501" s="38"/>
      <c r="AP501" s="71"/>
      <c r="AQ501" s="71"/>
      <c r="AR501" s="38"/>
      <c r="AS501" s="38"/>
      <c r="AT501" s="71"/>
      <c r="AU501" s="71"/>
      <c r="AV501" s="38"/>
      <c r="AW501" s="38"/>
      <c r="AX501" s="71"/>
      <c r="AY501" s="71"/>
      <c r="AZ501" s="38"/>
      <c r="BA501" s="38"/>
      <c r="BB501" s="38"/>
      <c r="BC501" s="38"/>
      <c r="BE501" s="200"/>
      <c r="BF501" s="200"/>
      <c r="BG501" s="200"/>
      <c r="BH501" s="200"/>
      <c r="BI501" s="200"/>
      <c r="BJ501" s="200"/>
      <c r="BK501" s="200"/>
    </row>
    <row r="502" spans="1:63" ht="15.75" customHeight="1" x14ac:dyDescent="0.25">
      <c r="A502" s="506" t="s">
        <v>69</v>
      </c>
      <c r="B502" s="506"/>
      <c r="C502" s="506"/>
      <c r="D502" s="54"/>
      <c r="E502" s="66"/>
      <c r="F502" s="148"/>
      <c r="G502" s="38"/>
      <c r="H502" s="38"/>
      <c r="I502" s="45"/>
      <c r="J502" s="200"/>
      <c r="K502" s="200"/>
      <c r="L502" s="200"/>
      <c r="M502" s="200"/>
      <c r="N502" s="200"/>
      <c r="O502" s="200"/>
      <c r="P502" s="200"/>
      <c r="Q502" s="44"/>
      <c r="R502" s="66"/>
      <c r="S502" s="148"/>
      <c r="T502" s="38"/>
      <c r="U502" s="51"/>
      <c r="V502" s="49"/>
      <c r="W502" s="648" t="s">
        <v>69</v>
      </c>
      <c r="X502" s="648"/>
      <c r="Y502" s="648"/>
      <c r="Z502" s="38"/>
      <c r="AA502" s="145"/>
      <c r="AB502" s="38"/>
      <c r="AC502" s="51"/>
      <c r="AD502" s="51"/>
      <c r="AE502" s="145"/>
      <c r="AF502" s="38"/>
      <c r="AG502" s="51"/>
      <c r="AH502" s="51"/>
      <c r="AI502" s="145"/>
      <c r="AJ502" s="38"/>
      <c r="AK502" s="51"/>
      <c r="AL502" s="51"/>
      <c r="AM502" s="51"/>
      <c r="AN502" s="51"/>
      <c r="AO502" s="38"/>
      <c r="AP502" s="145"/>
      <c r="AQ502" s="38"/>
      <c r="AR502" s="51"/>
      <c r="AS502" s="51"/>
      <c r="AT502" s="145"/>
      <c r="AU502" s="38"/>
      <c r="AV502" s="51"/>
      <c r="AW502" s="51"/>
      <c r="AX502" s="145"/>
      <c r="AY502" s="38"/>
      <c r="AZ502" s="51"/>
      <c r="BA502" s="51"/>
      <c r="BB502" s="51"/>
      <c r="BC502" s="51"/>
      <c r="BE502" s="200"/>
      <c r="BF502" s="200"/>
      <c r="BG502" s="200"/>
      <c r="BH502" s="200"/>
      <c r="BI502" s="200"/>
      <c r="BJ502" s="200"/>
      <c r="BK502" s="200"/>
    </row>
    <row r="503" spans="1:63" ht="15.75" customHeight="1" x14ac:dyDescent="0.25">
      <c r="A503" s="506" t="s">
        <v>106</v>
      </c>
      <c r="B503" s="506"/>
      <c r="C503" s="506"/>
      <c r="D503" s="54"/>
      <c r="E503" s="49">
        <v>150</v>
      </c>
      <c r="F503" s="44"/>
      <c r="G503" s="38"/>
      <c r="H503" s="38"/>
      <c r="I503" s="45"/>
      <c r="J503" s="200"/>
      <c r="K503" s="200"/>
      <c r="L503" s="200"/>
      <c r="M503" s="200"/>
      <c r="N503" s="200"/>
      <c r="O503" s="200"/>
      <c r="P503" s="200"/>
      <c r="Q503" s="44"/>
      <c r="R503" s="49">
        <v>210</v>
      </c>
      <c r="S503" s="44"/>
      <c r="T503" s="38"/>
      <c r="U503" s="51"/>
      <c r="V503" s="49"/>
      <c r="W503" s="647" t="s">
        <v>106</v>
      </c>
      <c r="X503" s="647"/>
      <c r="Y503" s="647"/>
      <c r="Z503" s="38"/>
      <c r="AA503" s="51" t="s">
        <v>74</v>
      </c>
      <c r="AB503" s="38"/>
      <c r="AC503" s="51"/>
      <c r="AD503" s="51"/>
      <c r="AE503" s="38"/>
      <c r="AF503" s="38"/>
      <c r="AG503" s="51"/>
      <c r="AH503" s="51"/>
      <c r="AI503" s="38"/>
      <c r="AJ503" s="38"/>
      <c r="AK503" s="51"/>
      <c r="AL503" s="51"/>
      <c r="AM503" s="51"/>
      <c r="AN503" s="51"/>
      <c r="AO503" s="38"/>
      <c r="AP503" s="51" t="s">
        <v>75</v>
      </c>
      <c r="AQ503" s="38"/>
      <c r="AR503" s="51"/>
      <c r="AS503" s="51"/>
      <c r="AT503" s="38"/>
      <c r="AU503" s="38"/>
      <c r="AV503" s="51"/>
      <c r="AW503" s="51"/>
      <c r="AX503" s="38"/>
      <c r="AY503" s="38"/>
      <c r="AZ503" s="51"/>
      <c r="BA503" s="51"/>
      <c r="BB503" s="51"/>
      <c r="BC503" s="51"/>
      <c r="BE503" s="200"/>
      <c r="BF503" s="200"/>
      <c r="BG503" s="200"/>
      <c r="BH503" s="200"/>
      <c r="BI503" s="200"/>
      <c r="BJ503" s="200"/>
      <c r="BK503" s="200"/>
    </row>
    <row r="504" spans="1:63" ht="15.75" customHeight="1" x14ac:dyDescent="0.25">
      <c r="A504" s="506" t="s">
        <v>218</v>
      </c>
      <c r="B504" s="506"/>
      <c r="C504" s="506"/>
      <c r="D504" s="143"/>
      <c r="E504" s="144"/>
      <c r="F504" s="148"/>
      <c r="G504" s="38"/>
      <c r="H504" s="38"/>
      <c r="I504" s="45"/>
      <c r="J504" s="200"/>
      <c r="K504" s="200"/>
      <c r="L504" s="200"/>
      <c r="M504" s="200"/>
      <c r="N504" s="200"/>
      <c r="O504" s="200"/>
      <c r="P504" s="200"/>
      <c r="Q504" s="148"/>
      <c r="R504" s="66"/>
      <c r="S504" s="148"/>
      <c r="T504" s="38"/>
      <c r="U504" s="51"/>
      <c r="V504" s="49"/>
      <c r="W504" s="647" t="s">
        <v>129</v>
      </c>
      <c r="X504" s="647"/>
      <c r="Y504" s="647"/>
      <c r="Z504" s="145"/>
      <c r="AA504" s="146"/>
      <c r="AB504" s="38"/>
      <c r="AC504" s="51"/>
      <c r="AD504" s="51"/>
      <c r="AE504" s="145"/>
      <c r="AF504" s="38"/>
      <c r="AG504" s="51"/>
      <c r="AH504" s="51"/>
      <c r="AI504" s="145"/>
      <c r="AJ504" s="38"/>
      <c r="AK504" s="51"/>
      <c r="AL504" s="51"/>
      <c r="AM504" s="51"/>
      <c r="AN504" s="51"/>
      <c r="AO504" s="145"/>
      <c r="AP504" s="145"/>
      <c r="AQ504" s="38"/>
      <c r="AR504" s="51"/>
      <c r="AS504" s="51"/>
      <c r="AT504" s="145"/>
      <c r="AU504" s="38"/>
      <c r="AV504" s="51"/>
      <c r="AW504" s="51"/>
      <c r="AX504" s="145"/>
      <c r="AY504" s="38"/>
      <c r="AZ504" s="51"/>
      <c r="BA504" s="51"/>
      <c r="BB504" s="51"/>
      <c r="BC504" s="51"/>
      <c r="BE504" s="200"/>
      <c r="BF504" s="200"/>
      <c r="BG504" s="200"/>
      <c r="BH504" s="200"/>
      <c r="BI504" s="200"/>
      <c r="BJ504" s="200"/>
      <c r="BK504" s="200"/>
    </row>
    <row r="505" spans="1:63" ht="15.75" customHeight="1" x14ac:dyDescent="0.25">
      <c r="A505" s="507" t="s">
        <v>25</v>
      </c>
      <c r="B505" s="507"/>
      <c r="C505" s="507"/>
      <c r="D505" s="54">
        <v>75</v>
      </c>
      <c r="E505" s="47">
        <v>75</v>
      </c>
      <c r="F505" s="44"/>
      <c r="G505" s="38"/>
      <c r="H505" s="38"/>
      <c r="I505" s="45"/>
      <c r="J505" s="200"/>
      <c r="K505" s="200"/>
      <c r="L505" s="200"/>
      <c r="M505" s="200"/>
      <c r="N505" s="200"/>
      <c r="O505" s="200"/>
      <c r="P505" s="200"/>
      <c r="Q505" s="44">
        <v>100</v>
      </c>
      <c r="R505" s="47">
        <v>100</v>
      </c>
      <c r="S505" s="44"/>
      <c r="T505" s="38"/>
      <c r="U505" s="51"/>
      <c r="V505" s="49"/>
      <c r="W505" s="646" t="s">
        <v>25</v>
      </c>
      <c r="X505" s="646"/>
      <c r="Y505" s="646"/>
      <c r="Z505" s="38">
        <v>75</v>
      </c>
      <c r="AA505" s="38">
        <v>75</v>
      </c>
      <c r="AB505" s="38"/>
      <c r="AC505" s="51"/>
      <c r="AD505" s="51"/>
      <c r="AE505" s="38"/>
      <c r="AF505" s="38"/>
      <c r="AG505" s="51"/>
      <c r="AH505" s="51"/>
      <c r="AI505" s="38"/>
      <c r="AJ505" s="38"/>
      <c r="AK505" s="51"/>
      <c r="AL505" s="51"/>
      <c r="AM505" s="51"/>
      <c r="AN505" s="51"/>
      <c r="AO505" s="38">
        <v>100</v>
      </c>
      <c r="AP505" s="38">
        <v>100</v>
      </c>
      <c r="AQ505" s="38"/>
      <c r="AR505" s="51"/>
      <c r="AS505" s="51"/>
      <c r="AT505" s="38"/>
      <c r="AU505" s="38"/>
      <c r="AV505" s="51"/>
      <c r="AW505" s="51"/>
      <c r="AX505" s="38"/>
      <c r="AY505" s="38"/>
      <c r="AZ505" s="51"/>
      <c r="BA505" s="51"/>
      <c r="BB505" s="51"/>
      <c r="BC505" s="51"/>
      <c r="BE505" s="200"/>
      <c r="BF505" s="200"/>
      <c r="BG505" s="200"/>
      <c r="BH505" s="200"/>
      <c r="BI505" s="200"/>
      <c r="BJ505" s="200"/>
      <c r="BK505" s="200"/>
    </row>
    <row r="506" spans="1:63" ht="15.75" customHeight="1" x14ac:dyDescent="0.25">
      <c r="A506" s="507" t="s">
        <v>107</v>
      </c>
      <c r="B506" s="507"/>
      <c r="C506" s="507"/>
      <c r="D506" s="54">
        <v>23</v>
      </c>
      <c r="E506" s="47">
        <v>23</v>
      </c>
      <c r="F506" s="44"/>
      <c r="G506" s="38"/>
      <c r="H506" s="38"/>
      <c r="I506" s="45"/>
      <c r="J506" s="200"/>
      <c r="K506" s="200"/>
      <c r="L506" s="200"/>
      <c r="M506" s="200"/>
      <c r="N506" s="200"/>
      <c r="O506" s="200"/>
      <c r="P506" s="200"/>
      <c r="Q506" s="44">
        <v>40</v>
      </c>
      <c r="R506" s="47">
        <v>40</v>
      </c>
      <c r="S506" s="44"/>
      <c r="T506" s="38"/>
      <c r="U506" s="51"/>
      <c r="V506" s="49"/>
      <c r="W506" s="646" t="s">
        <v>107</v>
      </c>
      <c r="X506" s="646"/>
      <c r="Y506" s="646"/>
      <c r="Z506" s="38">
        <v>23</v>
      </c>
      <c r="AA506" s="38">
        <v>23</v>
      </c>
      <c r="AB506" s="38"/>
      <c r="AC506" s="51"/>
      <c r="AD506" s="51"/>
      <c r="AE506" s="38"/>
      <c r="AF506" s="38"/>
      <c r="AG506" s="51"/>
      <c r="AH506" s="51"/>
      <c r="AI506" s="38"/>
      <c r="AJ506" s="38"/>
      <c r="AK506" s="51"/>
      <c r="AL506" s="51"/>
      <c r="AM506" s="51"/>
      <c r="AN506" s="51"/>
      <c r="AO506" s="38">
        <v>40</v>
      </c>
      <c r="AP506" s="38">
        <v>40</v>
      </c>
      <c r="AQ506" s="38"/>
      <c r="AR506" s="51"/>
      <c r="AS506" s="51"/>
      <c r="AT506" s="38"/>
      <c r="AU506" s="38"/>
      <c r="AV506" s="51"/>
      <c r="AW506" s="51"/>
      <c r="AX506" s="38"/>
      <c r="AY506" s="38"/>
      <c r="AZ506" s="51"/>
      <c r="BA506" s="51"/>
      <c r="BB506" s="51"/>
      <c r="BC506" s="51"/>
      <c r="BE506" s="200"/>
      <c r="BF506" s="200"/>
      <c r="BG506" s="200"/>
      <c r="BH506" s="200"/>
      <c r="BI506" s="200"/>
      <c r="BJ506" s="200"/>
      <c r="BK506" s="200"/>
    </row>
    <row r="507" spans="1:63" ht="15.75" customHeight="1" x14ac:dyDescent="0.25">
      <c r="A507" s="507" t="s">
        <v>27</v>
      </c>
      <c r="B507" s="507"/>
      <c r="C507" s="507"/>
      <c r="D507" s="54">
        <v>4.5</v>
      </c>
      <c r="E507" s="47">
        <v>4.5</v>
      </c>
      <c r="F507" s="44"/>
      <c r="G507" s="38"/>
      <c r="H507" s="38"/>
      <c r="I507" s="45"/>
      <c r="J507" s="200"/>
      <c r="K507" s="200"/>
      <c r="L507" s="200"/>
      <c r="M507" s="200"/>
      <c r="N507" s="200"/>
      <c r="O507" s="200"/>
      <c r="P507" s="200"/>
      <c r="Q507" s="44">
        <v>6</v>
      </c>
      <c r="R507" s="47">
        <v>6</v>
      </c>
      <c r="S507" s="44"/>
      <c r="T507" s="38"/>
      <c r="U507" s="38"/>
      <c r="V507" s="47"/>
      <c r="W507" s="646" t="s">
        <v>27</v>
      </c>
      <c r="X507" s="646"/>
      <c r="Y507" s="646"/>
      <c r="Z507" s="38">
        <v>4.5</v>
      </c>
      <c r="AA507" s="38">
        <v>4.5</v>
      </c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>
        <v>6</v>
      </c>
      <c r="AP507" s="38">
        <v>6</v>
      </c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E507" s="200"/>
      <c r="BF507" s="200"/>
      <c r="BG507" s="200"/>
      <c r="BH507" s="200"/>
      <c r="BI507" s="200"/>
      <c r="BJ507" s="200"/>
      <c r="BK507" s="200"/>
    </row>
    <row r="508" spans="1:63" ht="15.75" customHeight="1" x14ac:dyDescent="0.25">
      <c r="A508" s="507" t="s">
        <v>28</v>
      </c>
      <c r="B508" s="507"/>
      <c r="C508" s="507"/>
      <c r="D508" s="54">
        <v>5</v>
      </c>
      <c r="E508" s="47">
        <v>5</v>
      </c>
      <c r="F508" s="44"/>
      <c r="G508" s="38"/>
      <c r="H508" s="38"/>
      <c r="I508" s="45"/>
      <c r="J508" s="200"/>
      <c r="K508" s="200"/>
      <c r="L508" s="200"/>
      <c r="M508" s="200"/>
      <c r="N508" s="200"/>
      <c r="O508" s="200"/>
      <c r="P508" s="200"/>
      <c r="Q508" s="44">
        <v>8</v>
      </c>
      <c r="R508" s="47">
        <v>8</v>
      </c>
      <c r="S508" s="44"/>
      <c r="T508" s="38"/>
      <c r="U508" s="38"/>
      <c r="V508" s="47"/>
      <c r="W508" s="646" t="s">
        <v>28</v>
      </c>
      <c r="X508" s="646"/>
      <c r="Y508" s="646"/>
      <c r="Z508" s="38">
        <v>8</v>
      </c>
      <c r="AA508" s="38">
        <v>8</v>
      </c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>
        <v>10</v>
      </c>
      <c r="AP508" s="38">
        <v>10</v>
      </c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E508" s="200"/>
      <c r="BF508" s="200"/>
      <c r="BG508" s="200"/>
      <c r="BH508" s="200"/>
      <c r="BI508" s="200"/>
      <c r="BJ508" s="200"/>
      <c r="BK508" s="200"/>
    </row>
    <row r="509" spans="1:63" ht="15.75" customHeight="1" x14ac:dyDescent="0.25">
      <c r="A509" s="507" t="s">
        <v>61</v>
      </c>
      <c r="B509" s="507"/>
      <c r="C509" s="507"/>
      <c r="D509" s="54">
        <v>56</v>
      </c>
      <c r="E509" s="47">
        <v>56</v>
      </c>
      <c r="F509" s="44"/>
      <c r="G509" s="38"/>
      <c r="H509" s="38"/>
      <c r="I509" s="45"/>
      <c r="J509" s="200"/>
      <c r="K509" s="200"/>
      <c r="L509" s="200"/>
      <c r="M509" s="200"/>
      <c r="N509" s="200"/>
      <c r="O509" s="200"/>
      <c r="P509" s="200"/>
      <c r="Q509" s="44">
        <v>75</v>
      </c>
      <c r="R509" s="47">
        <v>75</v>
      </c>
      <c r="S509" s="88"/>
      <c r="T509" s="89"/>
      <c r="U509" s="38"/>
      <c r="V509" s="47"/>
      <c r="W509" s="646" t="s">
        <v>61</v>
      </c>
      <c r="X509" s="646"/>
      <c r="Y509" s="646"/>
      <c r="Z509" s="38">
        <v>56</v>
      </c>
      <c r="AA509" s="38">
        <v>56</v>
      </c>
      <c r="AB509" s="89"/>
      <c r="AC509" s="38"/>
      <c r="AD509" s="38"/>
      <c r="AE509" s="89"/>
      <c r="AF509" s="89"/>
      <c r="AG509" s="38"/>
      <c r="AH509" s="38"/>
      <c r="AI509" s="89"/>
      <c r="AJ509" s="89"/>
      <c r="AK509" s="38"/>
      <c r="AL509" s="38"/>
      <c r="AM509" s="38"/>
      <c r="AN509" s="38"/>
      <c r="AO509" s="38">
        <v>75</v>
      </c>
      <c r="AP509" s="38">
        <v>75</v>
      </c>
      <c r="AQ509" s="89"/>
      <c r="AR509" s="38"/>
      <c r="AS509" s="38"/>
      <c r="AT509" s="89"/>
      <c r="AU509" s="89"/>
      <c r="AV509" s="38"/>
      <c r="AW509" s="38"/>
      <c r="AX509" s="89"/>
      <c r="AY509" s="89"/>
      <c r="AZ509" s="38"/>
      <c r="BA509" s="38"/>
      <c r="BB509" s="38"/>
      <c r="BC509" s="38"/>
      <c r="BE509" s="200"/>
      <c r="BF509" s="200"/>
      <c r="BG509" s="200"/>
      <c r="BH509" s="200"/>
      <c r="BI509" s="200"/>
      <c r="BJ509" s="200"/>
      <c r="BK509" s="200"/>
    </row>
    <row r="510" spans="1:63" ht="15.75" customHeight="1" x14ac:dyDescent="0.3">
      <c r="A510" s="507"/>
      <c r="B510" s="507"/>
      <c r="C510" s="507"/>
      <c r="D510" s="54"/>
      <c r="E510" s="47"/>
      <c r="F510" s="50">
        <v>2.85</v>
      </c>
      <c r="G510" s="51">
        <v>5.01</v>
      </c>
      <c r="H510" s="51">
        <v>14.29</v>
      </c>
      <c r="I510" s="213">
        <v>114</v>
      </c>
      <c r="J510" s="179"/>
      <c r="K510" s="179"/>
      <c r="L510" s="179">
        <v>20</v>
      </c>
      <c r="M510" s="179">
        <v>51.3</v>
      </c>
      <c r="N510" s="179">
        <v>145.19999999999999</v>
      </c>
      <c r="O510" s="180">
        <v>96.1</v>
      </c>
      <c r="P510" s="180">
        <v>3.12</v>
      </c>
      <c r="Q510" s="54"/>
      <c r="R510" s="47"/>
      <c r="S510" s="50">
        <v>3.79</v>
      </c>
      <c r="T510" s="51">
        <v>5.48</v>
      </c>
      <c r="U510" s="51">
        <v>19.03</v>
      </c>
      <c r="V510" s="49">
        <v>141</v>
      </c>
      <c r="W510" s="645"/>
      <c r="X510" s="645"/>
      <c r="Y510" s="645"/>
      <c r="Z510" s="38"/>
      <c r="AA510" s="38"/>
      <c r="AB510" s="51">
        <v>82</v>
      </c>
      <c r="AC510" s="38">
        <v>54.1</v>
      </c>
      <c r="AD510" s="38">
        <v>13.8</v>
      </c>
      <c r="AE510" s="51">
        <v>29.5</v>
      </c>
      <c r="AF510" s="51">
        <v>76.599999999999994</v>
      </c>
      <c r="AG510" s="38">
        <v>0.82</v>
      </c>
      <c r="AH510" s="38">
        <v>20</v>
      </c>
      <c r="AI510" s="51">
        <v>15</v>
      </c>
      <c r="AJ510" s="51">
        <v>0.42</v>
      </c>
      <c r="AK510" s="38">
        <v>0.09</v>
      </c>
      <c r="AL510" s="38">
        <v>0.03</v>
      </c>
      <c r="AM510" s="38">
        <v>0.22</v>
      </c>
      <c r="AN510" s="38"/>
      <c r="AO510" s="38"/>
      <c r="AP510" s="38"/>
      <c r="AQ510" s="51">
        <v>83.5</v>
      </c>
      <c r="AR510" s="38">
        <v>71.599999999999994</v>
      </c>
      <c r="AS510" s="38">
        <v>17.8</v>
      </c>
      <c r="AT510" s="51">
        <v>39.4</v>
      </c>
      <c r="AU510" s="51">
        <v>101.6</v>
      </c>
      <c r="AV510" s="38">
        <v>1.08</v>
      </c>
      <c r="AW510" s="38">
        <v>20</v>
      </c>
      <c r="AX510" s="51">
        <v>15</v>
      </c>
      <c r="AY510" s="51">
        <v>0.54</v>
      </c>
      <c r="AZ510" s="38">
        <v>0.13</v>
      </c>
      <c r="BA510" s="38">
        <v>0.03</v>
      </c>
      <c r="BB510" s="38">
        <v>0.3</v>
      </c>
      <c r="BC510" s="38"/>
      <c r="BE510" s="178">
        <v>0.15</v>
      </c>
      <c r="BF510" s="179"/>
      <c r="BG510" s="179">
        <v>20</v>
      </c>
      <c r="BH510" s="179">
        <v>58.6</v>
      </c>
      <c r="BI510" s="179">
        <v>147.69999999999999</v>
      </c>
      <c r="BJ510" s="179">
        <v>98.1</v>
      </c>
      <c r="BK510" s="180">
        <v>3.32</v>
      </c>
    </row>
    <row r="511" spans="1:63" ht="12.75" hidden="1" customHeight="1" x14ac:dyDescent="0.3">
      <c r="A511" s="504"/>
      <c r="B511" s="504"/>
      <c r="C511" s="504"/>
      <c r="D511" s="54"/>
      <c r="E511" s="49"/>
      <c r="F511" s="50"/>
      <c r="G511" s="51"/>
      <c r="H511" s="51"/>
      <c r="I511" s="52"/>
      <c r="J511" s="201"/>
      <c r="K511" s="201"/>
      <c r="L511" s="201"/>
      <c r="M511" s="201"/>
      <c r="N511" s="201"/>
      <c r="O511" s="201"/>
      <c r="P511" s="201"/>
      <c r="Q511" s="44"/>
      <c r="R511" s="49"/>
      <c r="S511" s="50"/>
      <c r="T511" s="51"/>
      <c r="U511" s="51"/>
      <c r="V511" s="49"/>
      <c r="W511" s="511" t="s">
        <v>136</v>
      </c>
      <c r="X511" s="511"/>
      <c r="Y511" s="511"/>
      <c r="Z511" s="38"/>
      <c r="AA511" s="51">
        <v>45</v>
      </c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38"/>
      <c r="AP511" s="51">
        <v>45</v>
      </c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E511" s="201"/>
      <c r="BF511" s="201"/>
      <c r="BG511" s="201"/>
      <c r="BH511" s="201"/>
      <c r="BI511" s="201"/>
      <c r="BJ511" s="201"/>
      <c r="BK511" s="201"/>
    </row>
    <row r="512" spans="1:63" ht="12.75" hidden="1" customHeight="1" x14ac:dyDescent="0.3">
      <c r="A512" s="512"/>
      <c r="B512" s="512"/>
      <c r="C512" s="512"/>
      <c r="D512" s="54"/>
      <c r="E512" s="49"/>
      <c r="F512" s="50"/>
      <c r="G512" s="51"/>
      <c r="H512" s="51"/>
      <c r="I512" s="52"/>
      <c r="J512" s="201"/>
      <c r="K512" s="201"/>
      <c r="L512" s="201"/>
      <c r="M512" s="201"/>
      <c r="N512" s="201"/>
      <c r="O512" s="201"/>
      <c r="P512" s="201"/>
      <c r="Q512" s="44"/>
      <c r="R512" s="49"/>
      <c r="S512" s="50"/>
      <c r="T512" s="51"/>
      <c r="U512" s="51"/>
      <c r="V512" s="49"/>
      <c r="W512" s="513" t="s">
        <v>28</v>
      </c>
      <c r="X512" s="513"/>
      <c r="Y512" s="513"/>
      <c r="Z512" s="38">
        <v>5</v>
      </c>
      <c r="AA512" s="51">
        <v>5</v>
      </c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38">
        <v>5</v>
      </c>
      <c r="AP512" s="51">
        <v>5</v>
      </c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E512" s="201"/>
      <c r="BF512" s="201"/>
      <c r="BG512" s="201"/>
      <c r="BH512" s="201"/>
      <c r="BI512" s="201"/>
      <c r="BJ512" s="201"/>
      <c r="BK512" s="201"/>
    </row>
    <row r="513" spans="1:63" ht="18.75" hidden="1" customHeight="1" x14ac:dyDescent="0.3">
      <c r="A513" s="554"/>
      <c r="B513" s="554"/>
      <c r="C513" s="554"/>
      <c r="D513" s="54"/>
      <c r="E513" s="49"/>
      <c r="F513" s="50"/>
      <c r="G513" s="51"/>
      <c r="H513" s="51"/>
      <c r="I513" s="52"/>
      <c r="J513" s="201"/>
      <c r="K513" s="201"/>
      <c r="L513" s="201"/>
      <c r="M513" s="201"/>
      <c r="N513" s="201"/>
      <c r="O513" s="201"/>
      <c r="P513" s="201"/>
      <c r="Q513" s="44"/>
      <c r="R513" s="49"/>
      <c r="S513" s="50"/>
      <c r="T513" s="51"/>
      <c r="U513" s="51"/>
      <c r="V513" s="4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E513" s="201"/>
      <c r="BF513" s="201"/>
      <c r="BG513" s="201"/>
      <c r="BH513" s="201"/>
      <c r="BI513" s="201"/>
      <c r="BJ513" s="201"/>
      <c r="BK513" s="201"/>
    </row>
    <row r="514" spans="1:63" ht="15.75" hidden="1" customHeight="1" x14ac:dyDescent="0.3">
      <c r="A514" s="504"/>
      <c r="B514" s="504"/>
      <c r="C514" s="504"/>
      <c r="D514" s="54"/>
      <c r="E514" s="47"/>
      <c r="F514" s="56"/>
      <c r="G514" s="57"/>
      <c r="H514" s="57"/>
      <c r="I514" s="58"/>
      <c r="J514" s="202"/>
      <c r="K514" s="202"/>
      <c r="L514" s="202"/>
      <c r="M514" s="202"/>
      <c r="N514" s="202"/>
      <c r="O514" s="202"/>
      <c r="P514" s="202"/>
      <c r="Q514" s="44"/>
      <c r="R514" s="47"/>
      <c r="S514" s="56"/>
      <c r="T514" s="57"/>
      <c r="U514" s="58"/>
      <c r="V514" s="59"/>
      <c r="W514" s="511"/>
      <c r="X514" s="511"/>
      <c r="Y514" s="511"/>
      <c r="Z514" s="38"/>
      <c r="AA514" s="38"/>
      <c r="AB514" s="57">
        <v>195.2</v>
      </c>
      <c r="AC514" s="57">
        <v>50.2</v>
      </c>
      <c r="AD514" s="57">
        <v>96.1</v>
      </c>
      <c r="AE514" s="57">
        <v>13.4</v>
      </c>
      <c r="AF514" s="57">
        <v>77.599999999999994</v>
      </c>
      <c r="AG514" s="57">
        <v>0.71</v>
      </c>
      <c r="AH514" s="57">
        <v>46</v>
      </c>
      <c r="AI514" s="57">
        <v>32</v>
      </c>
      <c r="AJ514" s="57">
        <v>0.49</v>
      </c>
      <c r="AK514" s="57">
        <v>0.05</v>
      </c>
      <c r="AL514" s="57">
        <v>0.05</v>
      </c>
      <c r="AM514" s="57">
        <v>0.51</v>
      </c>
      <c r="AN514" s="57">
        <v>7.0000000000000007E-2</v>
      </c>
      <c r="AO514" s="38"/>
      <c r="AP514" s="38"/>
      <c r="AQ514" s="57">
        <v>195.2</v>
      </c>
      <c r="AR514" s="57">
        <v>50.2</v>
      </c>
      <c r="AS514" s="57">
        <v>96.1</v>
      </c>
      <c r="AT514" s="57">
        <v>13.4</v>
      </c>
      <c r="AU514" s="57">
        <v>77.599999999999994</v>
      </c>
      <c r="AV514" s="57">
        <v>0.71</v>
      </c>
      <c r="AW514" s="57">
        <v>46</v>
      </c>
      <c r="AX514" s="57">
        <v>32</v>
      </c>
      <c r="AY514" s="57">
        <v>0.49</v>
      </c>
      <c r="AZ514" s="57">
        <v>0.05</v>
      </c>
      <c r="BA514" s="57">
        <v>0.05</v>
      </c>
      <c r="BB514" s="57">
        <v>0.51</v>
      </c>
      <c r="BC514" s="57">
        <v>7.0000000000000007E-2</v>
      </c>
      <c r="BE514" s="202"/>
      <c r="BF514" s="202"/>
      <c r="BG514" s="202"/>
      <c r="BH514" s="202"/>
      <c r="BI514" s="202"/>
      <c r="BJ514" s="202"/>
      <c r="BK514" s="202"/>
    </row>
    <row r="515" spans="1:63" ht="15.75" customHeight="1" x14ac:dyDescent="0.25">
      <c r="A515" s="504" t="s">
        <v>153</v>
      </c>
      <c r="B515" s="504"/>
      <c r="C515" s="504"/>
      <c r="D515" s="54"/>
      <c r="E515" s="49">
        <v>150</v>
      </c>
      <c r="F515" s="44"/>
      <c r="G515" s="38"/>
      <c r="H515" s="38"/>
      <c r="I515" s="45"/>
      <c r="J515" s="200"/>
      <c r="K515" s="200"/>
      <c r="L515" s="200"/>
      <c r="M515" s="200"/>
      <c r="N515" s="200"/>
      <c r="O515" s="200"/>
      <c r="P515" s="200"/>
      <c r="Q515" s="44"/>
      <c r="R515" s="49">
        <v>180</v>
      </c>
      <c r="S515" s="88"/>
      <c r="T515" s="89"/>
      <c r="U515" s="89"/>
      <c r="V515" s="87"/>
      <c r="W515" s="511" t="s">
        <v>72</v>
      </c>
      <c r="X515" s="511"/>
      <c r="Y515" s="511"/>
      <c r="Z515" s="89"/>
      <c r="AA515" s="89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E515" s="200"/>
      <c r="BF515" s="200"/>
      <c r="BG515" s="200"/>
      <c r="BH515" s="200"/>
      <c r="BI515" s="200"/>
      <c r="BJ515" s="200"/>
      <c r="BK515" s="200"/>
    </row>
    <row r="516" spans="1:63" ht="15.75" customHeight="1" x14ac:dyDescent="0.25">
      <c r="A516" s="512" t="s">
        <v>9</v>
      </c>
      <c r="B516" s="512"/>
      <c r="C516" s="512"/>
      <c r="D516" s="54">
        <v>0.2</v>
      </c>
      <c r="E516" s="47">
        <v>0.2</v>
      </c>
      <c r="F516" s="44"/>
      <c r="G516" s="38"/>
      <c r="H516" s="38"/>
      <c r="I516" s="45"/>
      <c r="J516" s="200"/>
      <c r="K516" s="200"/>
      <c r="L516" s="200"/>
      <c r="M516" s="200"/>
      <c r="N516" s="200"/>
      <c r="O516" s="200"/>
      <c r="P516" s="200"/>
      <c r="Q516" s="44">
        <v>0.3</v>
      </c>
      <c r="R516" s="47">
        <v>0.3</v>
      </c>
      <c r="S516" s="88"/>
      <c r="T516" s="89"/>
      <c r="U516" s="89"/>
      <c r="V516" s="87"/>
      <c r="W516" s="511" t="s">
        <v>139</v>
      </c>
      <c r="X516" s="511"/>
      <c r="Y516" s="511"/>
      <c r="Z516" s="38"/>
      <c r="AA516" s="51">
        <v>150</v>
      </c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51">
        <v>180</v>
      </c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E516" s="200"/>
      <c r="BF516" s="200"/>
      <c r="BG516" s="200"/>
      <c r="BH516" s="200"/>
      <c r="BI516" s="200"/>
      <c r="BJ516" s="200"/>
      <c r="BK516" s="200"/>
    </row>
    <row r="517" spans="1:63" ht="15.75" customHeight="1" x14ac:dyDescent="0.25">
      <c r="A517" s="560" t="s">
        <v>6</v>
      </c>
      <c r="B517" s="560"/>
      <c r="C517" s="560"/>
      <c r="D517" s="54">
        <v>7</v>
      </c>
      <c r="E517" s="47">
        <v>7</v>
      </c>
      <c r="F517" s="50"/>
      <c r="G517" s="51"/>
      <c r="H517" s="51"/>
      <c r="I517" s="52"/>
      <c r="J517" s="201"/>
      <c r="K517" s="201"/>
      <c r="L517" s="201"/>
      <c r="M517" s="201"/>
      <c r="N517" s="201"/>
      <c r="O517" s="201"/>
      <c r="P517" s="201"/>
      <c r="Q517" s="44">
        <v>10</v>
      </c>
      <c r="R517" s="47">
        <v>10</v>
      </c>
      <c r="S517" s="50"/>
      <c r="T517" s="51"/>
      <c r="U517" s="51"/>
      <c r="V517" s="49"/>
      <c r="W517" s="513" t="s">
        <v>71</v>
      </c>
      <c r="X517" s="513"/>
      <c r="Y517" s="513"/>
      <c r="Z517" s="38">
        <v>2</v>
      </c>
      <c r="AA517" s="38">
        <v>2</v>
      </c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>
        <v>3</v>
      </c>
      <c r="AP517" s="38">
        <v>3</v>
      </c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E517" s="201"/>
      <c r="BF517" s="201"/>
      <c r="BG517" s="201"/>
      <c r="BH517" s="201"/>
      <c r="BI517" s="201"/>
      <c r="BJ517" s="201"/>
      <c r="BK517" s="201"/>
    </row>
    <row r="518" spans="1:63" ht="15.75" customHeight="1" x14ac:dyDescent="0.25">
      <c r="A518" s="560" t="s">
        <v>61</v>
      </c>
      <c r="B518" s="560"/>
      <c r="C518" s="560"/>
      <c r="D518" s="54">
        <v>130</v>
      </c>
      <c r="E518" s="47">
        <v>130</v>
      </c>
      <c r="F518" s="50"/>
      <c r="G518" s="51"/>
      <c r="H518" s="51"/>
      <c r="I518" s="52"/>
      <c r="J518" s="201"/>
      <c r="K518" s="201"/>
      <c r="L518" s="201"/>
      <c r="M518" s="201"/>
      <c r="N518" s="201"/>
      <c r="O518" s="201"/>
      <c r="P518" s="201"/>
      <c r="Q518" s="44">
        <v>150</v>
      </c>
      <c r="R518" s="47">
        <v>150</v>
      </c>
      <c r="S518" s="50"/>
      <c r="T518" s="51"/>
      <c r="U518" s="51"/>
      <c r="V518" s="49"/>
      <c r="W518" s="513" t="s">
        <v>25</v>
      </c>
      <c r="X518" s="513"/>
      <c r="Y518" s="513"/>
      <c r="Z518" s="38">
        <v>75</v>
      </c>
      <c r="AA518" s="38">
        <v>75</v>
      </c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>
        <v>90</v>
      </c>
      <c r="AP518" s="38">
        <v>90</v>
      </c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E518" s="201"/>
      <c r="BF518" s="201"/>
      <c r="BG518" s="201"/>
      <c r="BH518" s="201"/>
      <c r="BI518" s="201"/>
      <c r="BJ518" s="201"/>
      <c r="BK518" s="201"/>
    </row>
    <row r="519" spans="1:63" ht="15.75" hidden="1" customHeight="1" x14ac:dyDescent="0.3">
      <c r="A519" s="486"/>
      <c r="B519" s="486"/>
      <c r="C519" s="486"/>
      <c r="D519" s="54"/>
      <c r="E519" s="47"/>
      <c r="F519" s="50"/>
      <c r="G519" s="51"/>
      <c r="H519" s="51"/>
      <c r="I519" s="52"/>
      <c r="J519" s="201"/>
      <c r="K519" s="201"/>
      <c r="L519" s="201"/>
      <c r="M519" s="201"/>
      <c r="N519" s="201"/>
      <c r="O519" s="201"/>
      <c r="P519" s="201"/>
      <c r="Q519" s="44"/>
      <c r="R519" s="47"/>
      <c r="S519" s="50"/>
      <c r="T519" s="51"/>
      <c r="U519" s="51"/>
      <c r="V519" s="49"/>
      <c r="W519" s="513" t="s">
        <v>61</v>
      </c>
      <c r="X519" s="513"/>
      <c r="Y519" s="513"/>
      <c r="Z519" s="38">
        <v>90</v>
      </c>
      <c r="AA519" s="38">
        <v>90</v>
      </c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>
        <v>108</v>
      </c>
      <c r="AP519" s="38">
        <v>108</v>
      </c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E519" s="201"/>
      <c r="BF519" s="201"/>
      <c r="BG519" s="201"/>
      <c r="BH519" s="201"/>
      <c r="BI519" s="201"/>
      <c r="BJ519" s="201"/>
      <c r="BK519" s="201"/>
    </row>
    <row r="520" spans="1:63" ht="15.75" hidden="1" customHeight="1" x14ac:dyDescent="0.3">
      <c r="A520" s="486"/>
      <c r="B520" s="486"/>
      <c r="C520" s="486"/>
      <c r="D520" s="54"/>
      <c r="E520" s="47"/>
      <c r="F520" s="50"/>
      <c r="G520" s="51"/>
      <c r="H520" s="51"/>
      <c r="I520" s="52"/>
      <c r="J520" s="201"/>
      <c r="K520" s="201"/>
      <c r="L520" s="201"/>
      <c r="M520" s="201"/>
      <c r="N520" s="201"/>
      <c r="O520" s="201"/>
      <c r="P520" s="201"/>
      <c r="Q520" s="44"/>
      <c r="R520" s="47"/>
      <c r="S520" s="50"/>
      <c r="T520" s="51"/>
      <c r="U520" s="51"/>
      <c r="V520" s="49"/>
      <c r="W520" s="513" t="s">
        <v>27</v>
      </c>
      <c r="X520" s="513"/>
      <c r="Y520" s="513"/>
      <c r="Z520" s="38">
        <v>7</v>
      </c>
      <c r="AA520" s="38">
        <v>7</v>
      </c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>
        <v>10</v>
      </c>
      <c r="AP520" s="38">
        <v>10</v>
      </c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E520" s="201"/>
      <c r="BF520" s="201"/>
      <c r="BG520" s="201"/>
      <c r="BH520" s="201"/>
      <c r="BI520" s="201"/>
      <c r="BJ520" s="201"/>
      <c r="BK520" s="201"/>
    </row>
    <row r="521" spans="1:63" ht="15.75" customHeight="1" x14ac:dyDescent="0.3">
      <c r="A521" s="512"/>
      <c r="B521" s="512"/>
      <c r="C521" s="512"/>
      <c r="D521" s="54"/>
      <c r="E521" s="47"/>
      <c r="F521" s="50">
        <v>0.04</v>
      </c>
      <c r="G521" s="51">
        <v>0.01</v>
      </c>
      <c r="H521" s="51">
        <v>6.99</v>
      </c>
      <c r="I521" s="213">
        <v>28</v>
      </c>
      <c r="J521" s="179"/>
      <c r="K521" s="179"/>
      <c r="L521" s="179">
        <v>8</v>
      </c>
      <c r="M521" s="179">
        <v>1.6</v>
      </c>
      <c r="N521" s="179">
        <v>0.9</v>
      </c>
      <c r="O521" s="180">
        <v>0.19</v>
      </c>
      <c r="P521" s="180"/>
      <c r="Q521" s="48"/>
      <c r="R521" s="49"/>
      <c r="S521" s="50">
        <v>0.06</v>
      </c>
      <c r="T521" s="51">
        <v>0.02</v>
      </c>
      <c r="U521" s="51">
        <v>9.99</v>
      </c>
      <c r="V521" s="49">
        <v>40</v>
      </c>
      <c r="W521" s="513"/>
      <c r="X521" s="513"/>
      <c r="Y521" s="513"/>
      <c r="Z521" s="38"/>
      <c r="AA521" s="38"/>
      <c r="AB521" s="51">
        <v>37.6</v>
      </c>
      <c r="AC521" s="51">
        <v>109.7</v>
      </c>
      <c r="AD521" s="51">
        <v>94.3</v>
      </c>
      <c r="AE521" s="51">
        <v>10.5</v>
      </c>
      <c r="AF521" s="51">
        <v>67.5</v>
      </c>
      <c r="AG521" s="51">
        <v>0.1</v>
      </c>
      <c r="AH521" s="51">
        <v>15</v>
      </c>
      <c r="AI521" s="51">
        <v>8</v>
      </c>
      <c r="AJ521" s="51"/>
      <c r="AK521" s="51">
        <v>0.03</v>
      </c>
      <c r="AL521" s="51">
        <v>0.11</v>
      </c>
      <c r="AM521" s="51">
        <v>0.08</v>
      </c>
      <c r="AN521" s="51">
        <v>0.98</v>
      </c>
      <c r="AO521" s="51"/>
      <c r="AP521" s="51"/>
      <c r="AQ521" s="51">
        <v>45.1</v>
      </c>
      <c r="AR521" s="51">
        <v>131.69999999999999</v>
      </c>
      <c r="AS521" s="51">
        <v>12.6</v>
      </c>
      <c r="AT521" s="51">
        <v>81</v>
      </c>
      <c r="AU521" s="51">
        <v>0.12</v>
      </c>
      <c r="AV521" s="51">
        <v>18</v>
      </c>
      <c r="AW521" s="51">
        <v>9</v>
      </c>
      <c r="AX521" s="51">
        <v>0</v>
      </c>
      <c r="AY521" s="51">
        <v>0.04</v>
      </c>
      <c r="AZ521" s="51">
        <v>0.14000000000000001</v>
      </c>
      <c r="BA521" s="51">
        <v>0.09</v>
      </c>
      <c r="BB521" s="51">
        <v>0.72</v>
      </c>
      <c r="BC521" s="51">
        <v>1.17</v>
      </c>
      <c r="BE521" s="178"/>
      <c r="BF521" s="179"/>
      <c r="BG521" s="179"/>
      <c r="BH521" s="179">
        <v>10</v>
      </c>
      <c r="BI521" s="179">
        <v>2.5</v>
      </c>
      <c r="BJ521" s="179">
        <v>1.3</v>
      </c>
      <c r="BK521" s="180">
        <v>0.28000000000000003</v>
      </c>
    </row>
    <row r="522" spans="1:63" s="1" customFormat="1" x14ac:dyDescent="0.25">
      <c r="A522" s="521" t="s">
        <v>136</v>
      </c>
      <c r="B522" s="522"/>
      <c r="C522" s="523"/>
      <c r="D522" s="17"/>
      <c r="E522" s="6">
        <v>40</v>
      </c>
      <c r="F522" s="9"/>
      <c r="G522" s="10"/>
      <c r="H522" s="10"/>
      <c r="I522" s="18"/>
      <c r="J522" s="10"/>
      <c r="K522" s="10"/>
      <c r="L522" s="10"/>
      <c r="M522" s="10"/>
      <c r="N522" s="10"/>
      <c r="O522" s="10"/>
      <c r="P522" s="10"/>
      <c r="Q522" s="3"/>
      <c r="R522" s="6">
        <v>40</v>
      </c>
      <c r="S522" s="9"/>
      <c r="T522" s="10"/>
      <c r="U522" s="10"/>
      <c r="V522" s="6"/>
      <c r="W522" s="521" t="s">
        <v>136</v>
      </c>
      <c r="X522" s="522"/>
      <c r="Y522" s="523"/>
      <c r="Z522" s="7"/>
      <c r="AA522" s="10">
        <v>45</v>
      </c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7"/>
      <c r="AP522" s="10">
        <v>45</v>
      </c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E522" s="10"/>
      <c r="BF522" s="10"/>
      <c r="BG522" s="10"/>
      <c r="BH522" s="10"/>
      <c r="BI522" s="10"/>
      <c r="BJ522" s="10"/>
      <c r="BK522" s="10"/>
    </row>
    <row r="523" spans="1:63" s="1" customFormat="1" x14ac:dyDescent="0.25">
      <c r="A523" s="543" t="s">
        <v>228</v>
      </c>
      <c r="B523" s="515"/>
      <c r="C523" s="516"/>
      <c r="D523" s="17">
        <v>5</v>
      </c>
      <c r="E523" s="6">
        <v>5</v>
      </c>
      <c r="F523" s="9"/>
      <c r="G523" s="10"/>
      <c r="H523" s="10"/>
      <c r="I523" s="18"/>
      <c r="J523" s="10"/>
      <c r="K523" s="10"/>
      <c r="L523" s="10"/>
      <c r="M523" s="10"/>
      <c r="N523" s="10"/>
      <c r="O523" s="10"/>
      <c r="P523" s="10"/>
      <c r="Q523" s="3">
        <v>5</v>
      </c>
      <c r="R523" s="6">
        <v>5</v>
      </c>
      <c r="S523" s="9"/>
      <c r="T523" s="10"/>
      <c r="U523" s="10"/>
      <c r="V523" s="6"/>
      <c r="W523" s="543" t="s">
        <v>28</v>
      </c>
      <c r="X523" s="515"/>
      <c r="Y523" s="516"/>
      <c r="Z523" s="7">
        <v>5</v>
      </c>
      <c r="AA523" s="10">
        <v>5</v>
      </c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7">
        <v>5</v>
      </c>
      <c r="AP523" s="10">
        <v>5</v>
      </c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E523" s="10"/>
      <c r="BF523" s="10"/>
      <c r="BG523" s="10"/>
      <c r="BH523" s="10"/>
      <c r="BI523" s="10"/>
      <c r="BJ523" s="10"/>
      <c r="BK523" s="10"/>
    </row>
    <row r="524" spans="1:63" s="1" customFormat="1" ht="18.75" customHeight="1" x14ac:dyDescent="0.25">
      <c r="A524" s="543" t="s">
        <v>229</v>
      </c>
      <c r="B524" s="515"/>
      <c r="C524" s="516"/>
      <c r="D524" s="17">
        <v>10</v>
      </c>
      <c r="E524" s="6">
        <v>10</v>
      </c>
      <c r="F524" s="9"/>
      <c r="G524" s="10"/>
      <c r="H524" s="10"/>
      <c r="I524" s="18"/>
      <c r="J524" s="10"/>
      <c r="K524" s="10"/>
      <c r="L524" s="10"/>
      <c r="M524" s="10"/>
      <c r="N524" s="10"/>
      <c r="O524" s="10"/>
      <c r="P524" s="10"/>
      <c r="Q524" s="3">
        <v>10</v>
      </c>
      <c r="R524" s="6">
        <v>10</v>
      </c>
      <c r="S524" s="9"/>
      <c r="T524" s="10"/>
      <c r="U524" s="10"/>
      <c r="V524" s="6"/>
      <c r="W524" s="543" t="s">
        <v>137</v>
      </c>
      <c r="X524" s="515"/>
      <c r="Y524" s="516"/>
      <c r="Z524" s="7">
        <v>10.6</v>
      </c>
      <c r="AA524" s="10">
        <v>10</v>
      </c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7">
        <v>10.6</v>
      </c>
      <c r="AP524" s="10">
        <v>10</v>
      </c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E524" s="10"/>
      <c r="BF524" s="10"/>
      <c r="BG524" s="10"/>
      <c r="BH524" s="10"/>
      <c r="BI524" s="10"/>
      <c r="BJ524" s="10"/>
      <c r="BK524" s="10"/>
    </row>
    <row r="525" spans="1:63" s="1" customFormat="1" ht="18.75" customHeight="1" x14ac:dyDescent="0.25">
      <c r="A525" s="543" t="s">
        <v>10</v>
      </c>
      <c r="B525" s="515"/>
      <c r="C525" s="516"/>
      <c r="D525" s="17">
        <v>25</v>
      </c>
      <c r="E525" s="6">
        <v>25</v>
      </c>
      <c r="F525" s="9"/>
      <c r="G525" s="10"/>
      <c r="H525" s="10"/>
      <c r="I525" s="18"/>
      <c r="J525" s="10"/>
      <c r="K525" s="10"/>
      <c r="L525" s="10"/>
      <c r="M525" s="10"/>
      <c r="N525" s="10"/>
      <c r="O525" s="10"/>
      <c r="P525" s="10"/>
      <c r="Q525" s="3">
        <v>25</v>
      </c>
      <c r="R525" s="6">
        <v>25</v>
      </c>
      <c r="S525" s="9"/>
      <c r="T525" s="10"/>
      <c r="U525" s="10"/>
      <c r="V525" s="6"/>
      <c r="W525" s="543" t="s">
        <v>10</v>
      </c>
      <c r="X525" s="515"/>
      <c r="Y525" s="516"/>
      <c r="Z525" s="7">
        <v>30</v>
      </c>
      <c r="AA525" s="10">
        <v>30</v>
      </c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7">
        <v>30</v>
      </c>
      <c r="AP525" s="10">
        <v>30</v>
      </c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E525" s="10"/>
      <c r="BF525" s="10"/>
      <c r="BG525" s="10"/>
      <c r="BH525" s="10"/>
      <c r="BI525" s="10"/>
      <c r="BJ525" s="10"/>
      <c r="BK525" s="10"/>
    </row>
    <row r="526" spans="1:63" s="1" customFormat="1" ht="15.6" x14ac:dyDescent="0.3">
      <c r="A526" s="521"/>
      <c r="B526" s="522"/>
      <c r="C526" s="523"/>
      <c r="D526" s="17"/>
      <c r="E526" s="8"/>
      <c r="F526" s="5">
        <v>4.7300000000000004</v>
      </c>
      <c r="G526" s="5">
        <v>6.88</v>
      </c>
      <c r="H526" s="5">
        <v>14.56</v>
      </c>
      <c r="I526" s="4">
        <v>139</v>
      </c>
      <c r="J526" s="282">
        <v>0.05</v>
      </c>
      <c r="K526" s="4">
        <v>7.0000000000000007E-2</v>
      </c>
      <c r="L526" s="4">
        <v>46</v>
      </c>
      <c r="M526" s="4">
        <v>96.1</v>
      </c>
      <c r="N526" s="4">
        <v>77.599999999999994</v>
      </c>
      <c r="O526" s="4">
        <v>13.4</v>
      </c>
      <c r="P526" s="283">
        <v>0.71</v>
      </c>
      <c r="Q526" s="17"/>
      <c r="R526" s="8"/>
      <c r="S526" s="5">
        <v>4.7300000000000004</v>
      </c>
      <c r="T526" s="5">
        <v>6.88</v>
      </c>
      <c r="U526" s="5">
        <v>14.56</v>
      </c>
      <c r="V526" s="5">
        <v>139</v>
      </c>
      <c r="W526" s="521"/>
      <c r="X526" s="522"/>
      <c r="Y526" s="523"/>
      <c r="Z526" s="7"/>
      <c r="AA526" s="7"/>
      <c r="AB526" s="4">
        <v>195.2</v>
      </c>
      <c r="AC526" s="4">
        <v>50.2</v>
      </c>
      <c r="AD526" s="4">
        <v>96.1</v>
      </c>
      <c r="AE526" s="4">
        <v>13.4</v>
      </c>
      <c r="AF526" s="4">
        <v>77.599999999999994</v>
      </c>
      <c r="AG526" s="4">
        <v>0.71</v>
      </c>
      <c r="AH526" s="4">
        <v>46</v>
      </c>
      <c r="AI526" s="4">
        <v>32</v>
      </c>
      <c r="AJ526" s="4">
        <v>0.49</v>
      </c>
      <c r="AK526" s="4">
        <v>0.05</v>
      </c>
      <c r="AL526" s="4">
        <v>0.05</v>
      </c>
      <c r="AM526" s="4">
        <v>0.51</v>
      </c>
      <c r="AN526" s="4">
        <v>7.0000000000000007E-2</v>
      </c>
      <c r="AO526" s="7"/>
      <c r="AP526" s="7"/>
      <c r="AQ526" s="4">
        <v>195.2</v>
      </c>
      <c r="AR526" s="4">
        <v>50.2</v>
      </c>
      <c r="AS526" s="4">
        <v>96.1</v>
      </c>
      <c r="AT526" s="4">
        <v>13.4</v>
      </c>
      <c r="AU526" s="4">
        <v>77.599999999999994</v>
      </c>
      <c r="AV526" s="4">
        <v>0.71</v>
      </c>
      <c r="AW526" s="4">
        <v>46</v>
      </c>
      <c r="AX526" s="4">
        <v>32</v>
      </c>
      <c r="AY526" s="4">
        <v>0.49</v>
      </c>
      <c r="AZ526" s="4">
        <v>0.05</v>
      </c>
      <c r="BA526" s="4">
        <v>0.05</v>
      </c>
      <c r="BB526" s="4">
        <v>0.51</v>
      </c>
      <c r="BC526" s="4">
        <v>7.0000000000000007E-2</v>
      </c>
      <c r="BE526" s="282">
        <v>0.05</v>
      </c>
      <c r="BF526" s="4">
        <v>7.0000000000000007E-2</v>
      </c>
      <c r="BG526" s="4">
        <v>46</v>
      </c>
      <c r="BH526" s="4">
        <v>96.1</v>
      </c>
      <c r="BI526" s="4">
        <v>77.599999999999994</v>
      </c>
      <c r="BJ526" s="4">
        <v>13.4</v>
      </c>
      <c r="BK526" s="283">
        <v>0.71</v>
      </c>
    </row>
    <row r="527" spans="1:63" ht="12.75" hidden="1" customHeight="1" x14ac:dyDescent="0.3">
      <c r="A527" s="504"/>
      <c r="B527" s="504"/>
      <c r="C527" s="504"/>
      <c r="D527" s="54"/>
      <c r="E527" s="49"/>
      <c r="F527" s="44"/>
      <c r="G527" s="38"/>
      <c r="H527" s="38"/>
      <c r="I527" s="45"/>
      <c r="J527" s="200"/>
      <c r="K527" s="200"/>
      <c r="L527" s="200"/>
      <c r="M527" s="200"/>
      <c r="N527" s="200"/>
      <c r="O527" s="200"/>
      <c r="P527" s="200"/>
      <c r="Q527" s="44"/>
      <c r="R527" s="47"/>
      <c r="S527" s="44"/>
      <c r="T527" s="38"/>
      <c r="U527" s="71"/>
      <c r="V527" s="97"/>
      <c r="W527" s="511" t="s">
        <v>14</v>
      </c>
      <c r="X527" s="511"/>
      <c r="Y527" s="511"/>
      <c r="Z527" s="38"/>
      <c r="AA527" s="51"/>
      <c r="AB527" s="38"/>
      <c r="AC527" s="71"/>
      <c r="AD527" s="71"/>
      <c r="AE527" s="38"/>
      <c r="AF527" s="38"/>
      <c r="AG527" s="71"/>
      <c r="AH527" s="71"/>
      <c r="AI527" s="38"/>
      <c r="AJ527" s="38"/>
      <c r="AK527" s="71"/>
      <c r="AL527" s="71"/>
      <c r="AM527" s="71"/>
      <c r="AN527" s="71"/>
      <c r="AO527" s="38"/>
      <c r="AP527" s="38"/>
      <c r="AQ527" s="38"/>
      <c r="AR527" s="71"/>
      <c r="AS527" s="71"/>
      <c r="AT527" s="38"/>
      <c r="AU527" s="38"/>
      <c r="AV527" s="71"/>
      <c r="AW527" s="71"/>
      <c r="AX527" s="38"/>
      <c r="AY527" s="38"/>
      <c r="AZ527" s="71"/>
      <c r="BA527" s="71"/>
      <c r="BB527" s="71"/>
      <c r="BC527" s="71"/>
      <c r="BE527" s="200"/>
      <c r="BF527" s="200"/>
      <c r="BG527" s="200"/>
      <c r="BH527" s="200"/>
      <c r="BI527" s="200"/>
      <c r="BJ527" s="200"/>
      <c r="BK527" s="200"/>
    </row>
    <row r="528" spans="1:63" ht="12.75" hidden="1" customHeight="1" x14ac:dyDescent="0.3">
      <c r="A528" s="504"/>
      <c r="B528" s="504"/>
      <c r="C528" s="504"/>
      <c r="D528" s="54"/>
      <c r="E528" s="49"/>
      <c r="F528" s="50"/>
      <c r="G528" s="51"/>
      <c r="H528" s="51"/>
      <c r="I528" s="52"/>
      <c r="J528" s="201"/>
      <c r="K528" s="201"/>
      <c r="L528" s="201"/>
      <c r="M528" s="201"/>
      <c r="N528" s="201"/>
      <c r="O528" s="201"/>
      <c r="P528" s="201"/>
      <c r="Q528" s="44"/>
      <c r="R528" s="49"/>
      <c r="S528" s="50"/>
      <c r="T528" s="51"/>
      <c r="U528" s="51"/>
      <c r="V528" s="49"/>
      <c r="W528" s="511" t="s">
        <v>117</v>
      </c>
      <c r="X528" s="511"/>
      <c r="Y528" s="511"/>
      <c r="Z528" s="38">
        <v>20</v>
      </c>
      <c r="AA528" s="51">
        <v>20</v>
      </c>
      <c r="AB528" s="51"/>
      <c r="AC528" s="71"/>
      <c r="AD528" s="71"/>
      <c r="AE528" s="51"/>
      <c r="AF528" s="51"/>
      <c r="AG528" s="71"/>
      <c r="AH528" s="71"/>
      <c r="AI528" s="51"/>
      <c r="AJ528" s="51"/>
      <c r="AK528" s="71"/>
      <c r="AL528" s="71"/>
      <c r="AM528" s="71"/>
      <c r="AN528" s="71"/>
      <c r="AO528" s="38">
        <v>20</v>
      </c>
      <c r="AP528" s="51">
        <v>20</v>
      </c>
      <c r="AQ528" s="51"/>
      <c r="AR528" s="71"/>
      <c r="AS528" s="71"/>
      <c r="AT528" s="51"/>
      <c r="AU528" s="51"/>
      <c r="AV528" s="71"/>
      <c r="AW528" s="71"/>
      <c r="AX528" s="51"/>
      <c r="AY528" s="51"/>
      <c r="AZ528" s="71"/>
      <c r="BA528" s="71"/>
      <c r="BB528" s="71"/>
      <c r="BC528" s="71"/>
      <c r="BE528" s="201"/>
      <c r="BF528" s="201"/>
      <c r="BG528" s="201"/>
      <c r="BH528" s="201"/>
      <c r="BI528" s="201"/>
      <c r="BJ528" s="201"/>
      <c r="BK528" s="201"/>
    </row>
    <row r="529" spans="1:63" ht="12.75" hidden="1" customHeight="1" x14ac:dyDescent="0.3">
      <c r="A529" s="504"/>
      <c r="B529" s="504"/>
      <c r="C529" s="504"/>
      <c r="D529" s="54"/>
      <c r="E529" s="49"/>
      <c r="F529" s="50"/>
      <c r="G529" s="51"/>
      <c r="H529" s="51"/>
      <c r="I529" s="52"/>
      <c r="J529" s="201"/>
      <c r="K529" s="201"/>
      <c r="L529" s="201"/>
      <c r="M529" s="201"/>
      <c r="N529" s="201"/>
      <c r="O529" s="201"/>
      <c r="P529" s="201"/>
      <c r="Q529" s="44"/>
      <c r="R529" s="49"/>
      <c r="S529" s="50"/>
      <c r="T529" s="51"/>
      <c r="U529" s="51"/>
      <c r="V529" s="49"/>
      <c r="W529" s="511" t="s">
        <v>167</v>
      </c>
      <c r="X529" s="511"/>
      <c r="Y529" s="511"/>
      <c r="Z529" s="38">
        <v>150</v>
      </c>
      <c r="AA529" s="51">
        <v>150</v>
      </c>
      <c r="AB529" s="51">
        <v>9</v>
      </c>
      <c r="AC529" s="51">
        <v>180</v>
      </c>
      <c r="AD529" s="51">
        <v>10.5</v>
      </c>
      <c r="AE529" s="51">
        <v>6</v>
      </c>
      <c r="AF529" s="51">
        <v>10.5</v>
      </c>
      <c r="AG529" s="51">
        <v>2.1</v>
      </c>
      <c r="AH529" s="51"/>
      <c r="AI529" s="51"/>
      <c r="AJ529" s="51">
        <v>0.15</v>
      </c>
      <c r="AK529" s="51">
        <v>0.02</v>
      </c>
      <c r="AL529" s="51">
        <v>0.02</v>
      </c>
      <c r="AM529" s="51">
        <v>0.15</v>
      </c>
      <c r="AN529" s="51">
        <v>3</v>
      </c>
      <c r="AO529" s="38">
        <v>180</v>
      </c>
      <c r="AP529" s="51">
        <v>180</v>
      </c>
      <c r="AQ529" s="51">
        <v>10.8</v>
      </c>
      <c r="AR529" s="51">
        <v>216</v>
      </c>
      <c r="AS529" s="51">
        <v>12.6</v>
      </c>
      <c r="AT529" s="51">
        <v>7.2</v>
      </c>
      <c r="AU529" s="51">
        <v>12.6</v>
      </c>
      <c r="AV529" s="51">
        <v>2.52</v>
      </c>
      <c r="AW529" s="51"/>
      <c r="AX529" s="51"/>
      <c r="AY529" s="51">
        <v>0.18</v>
      </c>
      <c r="AZ529" s="51">
        <v>0.02</v>
      </c>
      <c r="BA529" s="51">
        <v>0.02</v>
      </c>
      <c r="BB529" s="51">
        <v>0.18</v>
      </c>
      <c r="BC529" s="51">
        <v>3.6</v>
      </c>
      <c r="BE529" s="201"/>
      <c r="BF529" s="201"/>
      <c r="BG529" s="201"/>
      <c r="BH529" s="201"/>
      <c r="BI529" s="201"/>
      <c r="BJ529" s="201"/>
      <c r="BK529" s="201"/>
    </row>
    <row r="530" spans="1:63" ht="15.75" customHeight="1" x14ac:dyDescent="0.25">
      <c r="A530" s="504" t="s">
        <v>167</v>
      </c>
      <c r="B530" s="504"/>
      <c r="C530" s="504"/>
      <c r="D530" s="48">
        <v>150</v>
      </c>
      <c r="E530" s="49">
        <v>150</v>
      </c>
      <c r="F530" s="201">
        <v>1.8</v>
      </c>
      <c r="G530" s="201"/>
      <c r="H530" s="201">
        <v>27.27</v>
      </c>
      <c r="I530" s="201">
        <v>115</v>
      </c>
      <c r="J530" s="201">
        <v>0.05</v>
      </c>
      <c r="K530" s="201">
        <v>10</v>
      </c>
      <c r="L530" s="201"/>
      <c r="M530" s="201">
        <v>19</v>
      </c>
      <c r="N530" s="201">
        <v>27</v>
      </c>
      <c r="O530" s="201">
        <v>15</v>
      </c>
      <c r="P530" s="201">
        <v>2.52</v>
      </c>
      <c r="Q530" s="48">
        <v>150</v>
      </c>
      <c r="R530" s="49">
        <v>150</v>
      </c>
      <c r="S530" s="201">
        <v>1.8</v>
      </c>
      <c r="T530" s="201"/>
      <c r="U530" s="201">
        <v>27.27</v>
      </c>
      <c r="V530" s="201">
        <v>115</v>
      </c>
      <c r="W530" s="201">
        <v>0.2</v>
      </c>
      <c r="X530" s="201">
        <v>0.03</v>
      </c>
      <c r="Y530" s="201">
        <v>0.02</v>
      </c>
      <c r="Z530" s="201">
        <v>0.3</v>
      </c>
      <c r="AA530" s="201">
        <v>10</v>
      </c>
      <c r="AB530" s="200">
        <v>100</v>
      </c>
      <c r="AC530" s="201">
        <v>100</v>
      </c>
      <c r="AD530" s="201">
        <v>26</v>
      </c>
      <c r="AE530" s="201">
        <v>278</v>
      </c>
      <c r="AF530" s="201">
        <v>16</v>
      </c>
      <c r="AG530" s="201">
        <v>9</v>
      </c>
      <c r="AH530" s="201">
        <v>11</v>
      </c>
      <c r="AI530" s="201">
        <v>2.2000000000000002</v>
      </c>
      <c r="AJ530" s="201"/>
      <c r="AK530" s="201">
        <v>30</v>
      </c>
      <c r="AL530" s="201">
        <v>0.2</v>
      </c>
      <c r="AM530" s="201">
        <v>0.03</v>
      </c>
      <c r="AN530" s="201">
        <v>0.02</v>
      </c>
      <c r="AO530" s="201">
        <v>0.3</v>
      </c>
      <c r="AP530" s="201">
        <v>10</v>
      </c>
      <c r="AQ530" s="485"/>
      <c r="AR530" s="201">
        <v>0.05</v>
      </c>
      <c r="AS530" s="201">
        <v>10</v>
      </c>
      <c r="AT530" s="201"/>
      <c r="AU530" s="201">
        <v>19</v>
      </c>
      <c r="AV530" s="201">
        <v>27</v>
      </c>
      <c r="AW530" s="201">
        <v>15</v>
      </c>
      <c r="AX530" s="201">
        <v>2.52</v>
      </c>
      <c r="AY530" s="201">
        <v>0.2</v>
      </c>
      <c r="AZ530" s="201">
        <v>0.03</v>
      </c>
      <c r="BA530" s="201">
        <v>0.02</v>
      </c>
      <c r="BB530" s="201">
        <v>0.3</v>
      </c>
      <c r="BC530" s="201">
        <v>10</v>
      </c>
      <c r="BD530" s="230"/>
      <c r="BE530" s="201">
        <v>0.05</v>
      </c>
      <c r="BF530" s="201">
        <v>10</v>
      </c>
      <c r="BG530" s="201"/>
      <c r="BH530" s="201">
        <v>19</v>
      </c>
      <c r="BI530" s="201">
        <v>27</v>
      </c>
      <c r="BJ530" s="201">
        <v>15</v>
      </c>
      <c r="BK530" s="201">
        <v>2.52</v>
      </c>
    </row>
    <row r="531" spans="1:63" s="77" customFormat="1" ht="15.75" customHeight="1" x14ac:dyDescent="0.25">
      <c r="A531" s="517" t="s">
        <v>190</v>
      </c>
      <c r="B531" s="517"/>
      <c r="C531" s="517"/>
      <c r="D531" s="61"/>
      <c r="E531" s="62">
        <f>SUM(E503+E515+E522+E530)</f>
        <v>490</v>
      </c>
      <c r="F531" s="117">
        <f t="shared" ref="F531:P531" si="47">SUM(F510:F530)</f>
        <v>9.4200000000000017</v>
      </c>
      <c r="G531" s="117">
        <f t="shared" si="47"/>
        <v>11.899999999999999</v>
      </c>
      <c r="H531" s="117">
        <f t="shared" si="47"/>
        <v>63.11</v>
      </c>
      <c r="I531" s="117">
        <f t="shared" si="47"/>
        <v>396</v>
      </c>
      <c r="J531" s="117">
        <f t="shared" si="47"/>
        <v>0.1</v>
      </c>
      <c r="K531" s="117">
        <f t="shared" si="47"/>
        <v>10.07</v>
      </c>
      <c r="L531" s="117">
        <f t="shared" si="47"/>
        <v>74</v>
      </c>
      <c r="M531" s="117">
        <f t="shared" si="47"/>
        <v>168</v>
      </c>
      <c r="N531" s="117">
        <f t="shared" si="47"/>
        <v>250.7</v>
      </c>
      <c r="O531" s="117">
        <f t="shared" si="47"/>
        <v>124.69</v>
      </c>
      <c r="P531" s="117">
        <f t="shared" si="47"/>
        <v>6.35</v>
      </c>
      <c r="Q531" s="192"/>
      <c r="R531" s="62">
        <f>SUM(R503+R515+R522+R530)</f>
        <v>580</v>
      </c>
      <c r="S531" s="117">
        <f t="shared" ref="S531:BK531" si="48">SUM(S510:S530)</f>
        <v>10.38</v>
      </c>
      <c r="T531" s="117">
        <f t="shared" si="48"/>
        <v>12.379999999999999</v>
      </c>
      <c r="U531" s="117">
        <f t="shared" si="48"/>
        <v>70.850000000000009</v>
      </c>
      <c r="V531" s="117">
        <f t="shared" si="48"/>
        <v>435</v>
      </c>
      <c r="W531" s="117">
        <f t="shared" si="48"/>
        <v>0.2</v>
      </c>
      <c r="X531" s="117">
        <f t="shared" si="48"/>
        <v>0.03</v>
      </c>
      <c r="Y531" s="117">
        <f t="shared" si="48"/>
        <v>0.02</v>
      </c>
      <c r="Z531" s="117">
        <f t="shared" si="48"/>
        <v>394.90000000000003</v>
      </c>
      <c r="AA531" s="117">
        <f t="shared" si="48"/>
        <v>644</v>
      </c>
      <c r="AB531" s="117">
        <f t="shared" si="48"/>
        <v>619</v>
      </c>
      <c r="AC531" s="117">
        <f t="shared" si="48"/>
        <v>544.20000000000005</v>
      </c>
      <c r="AD531" s="117">
        <f t="shared" si="48"/>
        <v>336.79999999999995</v>
      </c>
      <c r="AE531" s="117">
        <f t="shared" si="48"/>
        <v>350.8</v>
      </c>
      <c r="AF531" s="117">
        <f t="shared" si="48"/>
        <v>325.79999999999995</v>
      </c>
      <c r="AG531" s="117">
        <f t="shared" si="48"/>
        <v>13.44</v>
      </c>
      <c r="AH531" s="117">
        <f t="shared" si="48"/>
        <v>138</v>
      </c>
      <c r="AI531" s="117">
        <f t="shared" si="48"/>
        <v>89.2</v>
      </c>
      <c r="AJ531" s="117">
        <f t="shared" si="48"/>
        <v>1.5499999999999998</v>
      </c>
      <c r="AK531" s="117">
        <f t="shared" si="48"/>
        <v>30.24</v>
      </c>
      <c r="AL531" s="117">
        <f t="shared" si="48"/>
        <v>0.46</v>
      </c>
      <c r="AM531" s="117">
        <f t="shared" si="48"/>
        <v>1.4999999999999998</v>
      </c>
      <c r="AN531" s="117">
        <f t="shared" si="48"/>
        <v>4.1399999999999997</v>
      </c>
      <c r="AO531" s="117">
        <f t="shared" si="48"/>
        <v>461.90000000000003</v>
      </c>
      <c r="AP531" s="117">
        <f t="shared" si="48"/>
        <v>741</v>
      </c>
      <c r="AQ531" s="117">
        <f t="shared" si="48"/>
        <v>529.79999999999995</v>
      </c>
      <c r="AR531" s="117">
        <f t="shared" si="48"/>
        <v>519.75</v>
      </c>
      <c r="AS531" s="117">
        <f t="shared" si="48"/>
        <v>245.19999999999996</v>
      </c>
      <c r="AT531" s="117">
        <f t="shared" si="48"/>
        <v>154.4</v>
      </c>
      <c r="AU531" s="117">
        <f t="shared" si="48"/>
        <v>288.52</v>
      </c>
      <c r="AV531" s="117">
        <f t="shared" si="48"/>
        <v>50.019999999999996</v>
      </c>
      <c r="AW531" s="117">
        <f t="shared" si="48"/>
        <v>136</v>
      </c>
      <c r="AX531" s="117">
        <f t="shared" si="48"/>
        <v>81.52</v>
      </c>
      <c r="AY531" s="117">
        <f t="shared" si="48"/>
        <v>1.94</v>
      </c>
      <c r="AZ531" s="117">
        <f t="shared" si="48"/>
        <v>0.42000000000000004</v>
      </c>
      <c r="BA531" s="117">
        <f t="shared" si="48"/>
        <v>0.25999999999999995</v>
      </c>
      <c r="BB531" s="117">
        <f t="shared" si="48"/>
        <v>2.52</v>
      </c>
      <c r="BC531" s="117">
        <f t="shared" si="48"/>
        <v>14.91</v>
      </c>
      <c r="BD531" s="117">
        <f t="shared" si="48"/>
        <v>0</v>
      </c>
      <c r="BE531" s="117">
        <f t="shared" si="48"/>
        <v>0.25</v>
      </c>
      <c r="BF531" s="117">
        <f t="shared" si="48"/>
        <v>10.07</v>
      </c>
      <c r="BG531" s="117">
        <f t="shared" si="48"/>
        <v>66</v>
      </c>
      <c r="BH531" s="117">
        <f t="shared" si="48"/>
        <v>183.7</v>
      </c>
      <c r="BI531" s="117">
        <f t="shared" si="48"/>
        <v>254.79999999999998</v>
      </c>
      <c r="BJ531" s="117">
        <f t="shared" si="48"/>
        <v>127.8</v>
      </c>
      <c r="BK531" s="117">
        <f t="shared" si="48"/>
        <v>6.83</v>
      </c>
    </row>
    <row r="532" spans="1:63" ht="15.75" customHeight="1" x14ac:dyDescent="0.25">
      <c r="A532" s="537" t="s">
        <v>16</v>
      </c>
      <c r="B532" s="537"/>
      <c r="C532" s="537"/>
      <c r="D532" s="54"/>
      <c r="E532" s="47"/>
      <c r="F532" s="128"/>
      <c r="G532" s="57"/>
      <c r="H532" s="57"/>
      <c r="I532" s="58"/>
      <c r="J532" s="202"/>
      <c r="K532" s="202"/>
      <c r="L532" s="202"/>
      <c r="M532" s="202"/>
      <c r="N532" s="202"/>
      <c r="O532" s="202"/>
      <c r="P532" s="202"/>
      <c r="Q532" s="88"/>
      <c r="R532" s="87"/>
      <c r="S532" s="128"/>
      <c r="T532" s="57"/>
      <c r="U532" s="38"/>
      <c r="V532" s="47"/>
      <c r="W532" s="511" t="s">
        <v>16</v>
      </c>
      <c r="X532" s="511"/>
      <c r="Y532" s="511"/>
      <c r="Z532" s="38"/>
      <c r="AA532" s="38"/>
      <c r="AB532" s="57"/>
      <c r="AC532" s="38"/>
      <c r="AD532" s="38"/>
      <c r="AE532" s="57"/>
      <c r="AF532" s="57"/>
      <c r="AG532" s="38"/>
      <c r="AH532" s="38"/>
      <c r="AI532" s="57"/>
      <c r="AJ532" s="57"/>
      <c r="AK532" s="38"/>
      <c r="AL532" s="38"/>
      <c r="AM532" s="38"/>
      <c r="AN532" s="38"/>
      <c r="AO532" s="89"/>
      <c r="AP532" s="89"/>
      <c r="AQ532" s="57"/>
      <c r="AR532" s="38"/>
      <c r="AS532" s="38"/>
      <c r="AT532" s="57"/>
      <c r="AU532" s="57"/>
      <c r="AV532" s="38"/>
      <c r="AW532" s="38"/>
      <c r="AX532" s="57"/>
      <c r="AY532" s="57"/>
      <c r="AZ532" s="38"/>
      <c r="BA532" s="38"/>
      <c r="BB532" s="38"/>
      <c r="BC532" s="38"/>
      <c r="BE532" s="202"/>
      <c r="BF532" s="202"/>
      <c r="BG532" s="202"/>
      <c r="BH532" s="202"/>
      <c r="BI532" s="202"/>
      <c r="BJ532" s="202"/>
      <c r="BK532" s="202"/>
    </row>
    <row r="533" spans="1:63" ht="15.75" customHeight="1" x14ac:dyDescent="0.25">
      <c r="A533" s="504" t="s">
        <v>244</v>
      </c>
      <c r="B533" s="504"/>
      <c r="C533" s="504"/>
      <c r="D533" s="54"/>
      <c r="E533" s="49">
        <v>150</v>
      </c>
      <c r="F533" s="44"/>
      <c r="G533" s="38"/>
      <c r="H533" s="38"/>
      <c r="I533" s="45"/>
      <c r="J533" s="200"/>
      <c r="K533" s="200"/>
      <c r="L533" s="200"/>
      <c r="M533" s="200"/>
      <c r="N533" s="200"/>
      <c r="O533" s="200"/>
      <c r="P533" s="200"/>
      <c r="Q533" s="44"/>
      <c r="R533" s="49">
        <v>250</v>
      </c>
      <c r="S533" s="44"/>
      <c r="T533" s="38"/>
      <c r="U533" s="38"/>
      <c r="V533" s="47"/>
      <c r="W533" s="511" t="s">
        <v>135</v>
      </c>
      <c r="X533" s="511"/>
      <c r="Y533" s="511"/>
      <c r="Z533" s="38"/>
      <c r="AA533" s="51">
        <v>150</v>
      </c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51">
        <v>250</v>
      </c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E533" s="200"/>
      <c r="BF533" s="200"/>
      <c r="BG533" s="200"/>
      <c r="BH533" s="200"/>
      <c r="BI533" s="200"/>
      <c r="BJ533" s="200"/>
      <c r="BK533" s="200"/>
    </row>
    <row r="534" spans="1:63" ht="15.75" customHeight="1" x14ac:dyDescent="0.25">
      <c r="A534" s="504" t="s">
        <v>141</v>
      </c>
      <c r="B534" s="504"/>
      <c r="C534" s="504"/>
      <c r="D534" s="90"/>
      <c r="E534" s="49"/>
      <c r="F534" s="44"/>
      <c r="G534" s="38"/>
      <c r="H534" s="38"/>
      <c r="I534" s="45"/>
      <c r="J534" s="200"/>
      <c r="K534" s="200"/>
      <c r="L534" s="200"/>
      <c r="M534" s="200"/>
      <c r="N534" s="200"/>
      <c r="O534" s="200"/>
      <c r="P534" s="200"/>
      <c r="Q534" s="44"/>
      <c r="R534" s="49"/>
      <c r="S534" s="44"/>
      <c r="T534" s="38"/>
      <c r="U534" s="38"/>
      <c r="V534" s="47"/>
      <c r="W534" s="511" t="s">
        <v>141</v>
      </c>
      <c r="X534" s="511"/>
      <c r="Y534" s="511"/>
      <c r="Z534" s="36"/>
      <c r="AA534" s="51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51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E534" s="200"/>
      <c r="BF534" s="200"/>
      <c r="BG534" s="200"/>
      <c r="BH534" s="200"/>
      <c r="BI534" s="200"/>
      <c r="BJ534" s="200"/>
      <c r="BK534" s="200"/>
    </row>
    <row r="535" spans="1:63" ht="15.75" customHeight="1" x14ac:dyDescent="0.25">
      <c r="A535" s="512" t="s">
        <v>63</v>
      </c>
      <c r="B535" s="512"/>
      <c r="C535" s="512"/>
      <c r="D535" s="67" t="s">
        <v>94</v>
      </c>
      <c r="E535" s="47">
        <v>45</v>
      </c>
      <c r="F535" s="44"/>
      <c r="G535" s="38"/>
      <c r="H535" s="38"/>
      <c r="I535" s="45"/>
      <c r="J535" s="200"/>
      <c r="K535" s="200"/>
      <c r="L535" s="200"/>
      <c r="M535" s="200"/>
      <c r="N535" s="200"/>
      <c r="O535" s="200"/>
      <c r="P535" s="200"/>
      <c r="Q535" s="186" t="s">
        <v>119</v>
      </c>
      <c r="R535" s="47">
        <v>75</v>
      </c>
      <c r="S535" s="44"/>
      <c r="T535" s="38"/>
      <c r="U535" s="38"/>
      <c r="V535" s="47"/>
      <c r="W535" s="513" t="s">
        <v>63</v>
      </c>
      <c r="X535" s="513"/>
      <c r="Y535" s="513"/>
      <c r="Z535" s="91" t="s">
        <v>94</v>
      </c>
      <c r="AA535" s="38">
        <v>45</v>
      </c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91" t="s">
        <v>119</v>
      </c>
      <c r="AP535" s="38">
        <v>75</v>
      </c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E535" s="200"/>
      <c r="BF535" s="200"/>
      <c r="BG535" s="200"/>
      <c r="BH535" s="200"/>
      <c r="BI535" s="200"/>
      <c r="BJ535" s="200"/>
      <c r="BK535" s="200"/>
    </row>
    <row r="536" spans="1:63" ht="15.75" customHeight="1" x14ac:dyDescent="0.25">
      <c r="A536" s="512" t="s">
        <v>32</v>
      </c>
      <c r="B536" s="512"/>
      <c r="C536" s="512"/>
      <c r="D536" s="54">
        <v>6</v>
      </c>
      <c r="E536" s="47">
        <v>6</v>
      </c>
      <c r="F536" s="44"/>
      <c r="G536" s="38"/>
      <c r="H536" s="38"/>
      <c r="I536" s="45"/>
      <c r="J536" s="200"/>
      <c r="K536" s="200"/>
      <c r="L536" s="200"/>
      <c r="M536" s="200"/>
      <c r="N536" s="200"/>
      <c r="O536" s="200"/>
      <c r="P536" s="200"/>
      <c r="Q536" s="44">
        <v>10</v>
      </c>
      <c r="R536" s="47">
        <v>10</v>
      </c>
      <c r="S536" s="44"/>
      <c r="T536" s="38"/>
      <c r="U536" s="38"/>
      <c r="V536" s="47"/>
      <c r="W536" s="513" t="s">
        <v>134</v>
      </c>
      <c r="X536" s="513"/>
      <c r="Y536" s="513"/>
      <c r="Z536" s="38">
        <v>6</v>
      </c>
      <c r="AA536" s="38">
        <v>6</v>
      </c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>
        <v>10</v>
      </c>
      <c r="AP536" s="38">
        <v>10</v>
      </c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E536" s="200"/>
      <c r="BF536" s="200"/>
      <c r="BG536" s="200"/>
      <c r="BH536" s="200"/>
      <c r="BI536" s="200"/>
      <c r="BJ536" s="200"/>
      <c r="BK536" s="200"/>
    </row>
    <row r="537" spans="1:63" ht="15.75" customHeight="1" x14ac:dyDescent="0.25">
      <c r="A537" s="512" t="s">
        <v>48</v>
      </c>
      <c r="B537" s="512"/>
      <c r="C537" s="512"/>
      <c r="D537" s="54">
        <v>7.5</v>
      </c>
      <c r="E537" s="47">
        <v>6</v>
      </c>
      <c r="F537" s="44"/>
      <c r="G537" s="38"/>
      <c r="H537" s="38"/>
      <c r="I537" s="45"/>
      <c r="J537" s="200"/>
      <c r="K537" s="200"/>
      <c r="L537" s="200"/>
      <c r="M537" s="200"/>
      <c r="N537" s="200"/>
      <c r="O537" s="200"/>
      <c r="P537" s="200"/>
      <c r="Q537" s="44">
        <v>13</v>
      </c>
      <c r="R537" s="47">
        <v>10</v>
      </c>
      <c r="S537" s="44"/>
      <c r="T537" s="38"/>
      <c r="U537" s="38"/>
      <c r="V537" s="47"/>
      <c r="W537" s="513" t="s">
        <v>48</v>
      </c>
      <c r="X537" s="513"/>
      <c r="Y537" s="513"/>
      <c r="Z537" s="38">
        <v>7.5</v>
      </c>
      <c r="AA537" s="38">
        <v>6</v>
      </c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>
        <v>13</v>
      </c>
      <c r="AP537" s="38">
        <v>10</v>
      </c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E537" s="200"/>
      <c r="BF537" s="200"/>
      <c r="BG537" s="200"/>
      <c r="BH537" s="200"/>
      <c r="BI537" s="200"/>
      <c r="BJ537" s="200"/>
      <c r="BK537" s="200"/>
    </row>
    <row r="538" spans="1:63" ht="15.75" customHeight="1" x14ac:dyDescent="0.25">
      <c r="A538" s="512" t="s">
        <v>18</v>
      </c>
      <c r="B538" s="512"/>
      <c r="C538" s="512"/>
      <c r="D538" s="54">
        <v>7.2</v>
      </c>
      <c r="E538" s="47">
        <v>6</v>
      </c>
      <c r="F538" s="44"/>
      <c r="G538" s="38"/>
      <c r="H538" s="38"/>
      <c r="I538" s="45"/>
      <c r="J538" s="200"/>
      <c r="K538" s="200"/>
      <c r="L538" s="200"/>
      <c r="M538" s="200"/>
      <c r="N538" s="200"/>
      <c r="O538" s="200"/>
      <c r="P538" s="200"/>
      <c r="Q538" s="44">
        <v>12</v>
      </c>
      <c r="R538" s="47">
        <v>10</v>
      </c>
      <c r="S538" s="44"/>
      <c r="T538" s="38"/>
      <c r="U538" s="38"/>
      <c r="V538" s="47"/>
      <c r="W538" s="513" t="s">
        <v>18</v>
      </c>
      <c r="X538" s="513"/>
      <c r="Y538" s="513"/>
      <c r="Z538" s="38">
        <v>7.2</v>
      </c>
      <c r="AA538" s="38">
        <v>6</v>
      </c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>
        <v>12</v>
      </c>
      <c r="AP538" s="38">
        <v>10</v>
      </c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E538" s="200"/>
      <c r="BF538" s="200"/>
      <c r="BG538" s="200"/>
      <c r="BH538" s="200"/>
      <c r="BI538" s="200"/>
      <c r="BJ538" s="200"/>
      <c r="BK538" s="200"/>
    </row>
    <row r="539" spans="1:63" ht="15.75" customHeight="1" x14ac:dyDescent="0.25">
      <c r="A539" s="512" t="s">
        <v>28</v>
      </c>
      <c r="B539" s="512"/>
      <c r="C539" s="512"/>
      <c r="D539" s="54">
        <v>1.5</v>
      </c>
      <c r="E539" s="47">
        <v>1.5</v>
      </c>
      <c r="F539" s="44"/>
      <c r="G539" s="38"/>
      <c r="H539" s="38"/>
      <c r="I539" s="45"/>
      <c r="J539" s="200"/>
      <c r="K539" s="200"/>
      <c r="L539" s="200"/>
      <c r="M539" s="200"/>
      <c r="N539" s="200"/>
      <c r="O539" s="200"/>
      <c r="P539" s="200"/>
      <c r="Q539" s="44">
        <v>2.5</v>
      </c>
      <c r="R539" s="47">
        <v>2.5</v>
      </c>
      <c r="S539" s="44"/>
      <c r="T539" s="38"/>
      <c r="U539" s="38"/>
      <c r="V539" s="47"/>
      <c r="W539" s="513" t="s">
        <v>28</v>
      </c>
      <c r="X539" s="513"/>
      <c r="Y539" s="513"/>
      <c r="Z539" s="38">
        <v>1.5</v>
      </c>
      <c r="AA539" s="38">
        <v>1.5</v>
      </c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>
        <v>2.5</v>
      </c>
      <c r="AP539" s="38">
        <v>2.5</v>
      </c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E539" s="200"/>
      <c r="BF539" s="200"/>
      <c r="BG539" s="200"/>
      <c r="BH539" s="200"/>
      <c r="BI539" s="200"/>
      <c r="BJ539" s="200"/>
      <c r="BK539" s="200"/>
    </row>
    <row r="540" spans="1:63" ht="15.75" customHeight="1" x14ac:dyDescent="0.25">
      <c r="A540" s="512" t="s">
        <v>142</v>
      </c>
      <c r="B540" s="512"/>
      <c r="C540" s="512"/>
      <c r="D540" s="54">
        <v>112.5</v>
      </c>
      <c r="E540" s="47">
        <v>112.5</v>
      </c>
      <c r="F540" s="44"/>
      <c r="G540" s="38"/>
      <c r="H540" s="38"/>
      <c r="I540" s="45"/>
      <c r="J540" s="200"/>
      <c r="K540" s="200"/>
      <c r="L540" s="200"/>
      <c r="M540" s="200"/>
      <c r="N540" s="200"/>
      <c r="O540" s="200"/>
      <c r="P540" s="200"/>
      <c r="Q540" s="44">
        <v>187</v>
      </c>
      <c r="R540" s="47">
        <v>187</v>
      </c>
      <c r="S540" s="44"/>
      <c r="T540" s="38"/>
      <c r="U540" s="38"/>
      <c r="V540" s="47"/>
      <c r="W540" s="513" t="s">
        <v>142</v>
      </c>
      <c r="X540" s="513"/>
      <c r="Y540" s="513"/>
      <c r="Z540" s="38">
        <v>112.5</v>
      </c>
      <c r="AA540" s="38">
        <v>112.5</v>
      </c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>
        <v>187</v>
      </c>
      <c r="AP540" s="38">
        <v>187</v>
      </c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E540" s="200"/>
      <c r="BF540" s="200"/>
      <c r="BG540" s="200"/>
      <c r="BH540" s="200"/>
      <c r="BI540" s="200"/>
      <c r="BJ540" s="200"/>
      <c r="BK540" s="200"/>
    </row>
    <row r="541" spans="1:63" ht="15.75" customHeight="1" x14ac:dyDescent="0.3">
      <c r="A541" s="504"/>
      <c r="B541" s="504"/>
      <c r="C541" s="504"/>
      <c r="D541" s="54"/>
      <c r="E541" s="47"/>
      <c r="F541" s="50">
        <v>1.61</v>
      </c>
      <c r="G541" s="51">
        <v>1.7</v>
      </c>
      <c r="H541" s="51">
        <v>10.28</v>
      </c>
      <c r="I541" s="213">
        <v>72.849999999999994</v>
      </c>
      <c r="J541" s="178">
        <v>0.85</v>
      </c>
      <c r="K541" s="179">
        <v>6.1</v>
      </c>
      <c r="L541" s="179">
        <v>4.5999999999999996</v>
      </c>
      <c r="M541" s="179">
        <v>20.56</v>
      </c>
      <c r="N541" s="179">
        <v>54.36</v>
      </c>
      <c r="O541" s="179">
        <v>20.85</v>
      </c>
      <c r="P541" s="180">
        <v>0.78</v>
      </c>
      <c r="Q541" s="54"/>
      <c r="R541" s="47"/>
      <c r="S541" s="50">
        <v>2.68</v>
      </c>
      <c r="T541" s="51">
        <v>2.83</v>
      </c>
      <c r="U541" s="51">
        <v>17.14</v>
      </c>
      <c r="V541" s="49">
        <v>114.89</v>
      </c>
      <c r="W541" s="511"/>
      <c r="X541" s="511"/>
      <c r="Y541" s="511"/>
      <c r="Z541" s="38"/>
      <c r="AA541" s="38"/>
      <c r="AB541" s="51">
        <v>62.05</v>
      </c>
      <c r="AC541" s="51">
        <v>288.79000000000002</v>
      </c>
      <c r="AD541" s="51">
        <v>14.7</v>
      </c>
      <c r="AE541" s="51">
        <v>16.2</v>
      </c>
      <c r="AF541" s="51">
        <v>39.99</v>
      </c>
      <c r="AG541" s="51">
        <v>0.65</v>
      </c>
      <c r="AH541" s="51"/>
      <c r="AI541" s="51">
        <v>729</v>
      </c>
      <c r="AJ541" s="51">
        <v>0.84</v>
      </c>
      <c r="AK541" s="51">
        <v>6.7000000000000004E-2</v>
      </c>
      <c r="AL541" s="51">
        <v>3.6999999999999998E-2</v>
      </c>
      <c r="AM541" s="51">
        <v>0.71</v>
      </c>
      <c r="AN541" s="51">
        <v>4.95</v>
      </c>
      <c r="AO541" s="38"/>
      <c r="AP541" s="38"/>
      <c r="AQ541" s="51">
        <v>103.42</v>
      </c>
      <c r="AR541" s="51">
        <v>481.32</v>
      </c>
      <c r="AS541" s="51">
        <v>24.6</v>
      </c>
      <c r="AT541" s="51">
        <v>27</v>
      </c>
      <c r="AU541" s="51">
        <v>66.650000000000006</v>
      </c>
      <c r="AV541" s="51">
        <v>1.08</v>
      </c>
      <c r="AW541" s="51"/>
      <c r="AX541" s="51">
        <v>1215</v>
      </c>
      <c r="AY541" s="51">
        <v>1.415</v>
      </c>
      <c r="AZ541" s="51">
        <v>0.115</v>
      </c>
      <c r="BA541" s="51">
        <v>6.2E-2</v>
      </c>
      <c r="BB541" s="51">
        <v>1.1819999999999999</v>
      </c>
      <c r="BC541" s="51">
        <v>8.25</v>
      </c>
      <c r="BE541" s="178">
        <v>0.09</v>
      </c>
      <c r="BF541" s="179">
        <v>6.6</v>
      </c>
      <c r="BG541" s="179">
        <v>5</v>
      </c>
      <c r="BH541" s="179">
        <v>21.38</v>
      </c>
      <c r="BI541" s="179">
        <v>56.62</v>
      </c>
      <c r="BJ541" s="179">
        <v>21.58</v>
      </c>
      <c r="BK541" s="180">
        <v>0.88</v>
      </c>
    </row>
    <row r="542" spans="1:63" ht="15.75" customHeight="1" x14ac:dyDescent="0.25">
      <c r="A542" s="597" t="s">
        <v>38</v>
      </c>
      <c r="B542" s="545"/>
      <c r="C542" s="598"/>
      <c r="D542" s="54"/>
      <c r="E542" s="47"/>
      <c r="F542" s="44"/>
      <c r="G542" s="38"/>
      <c r="H542" s="38"/>
      <c r="I542" s="45"/>
      <c r="J542" s="200"/>
      <c r="K542" s="200"/>
      <c r="L542" s="200"/>
      <c r="M542" s="200"/>
      <c r="N542" s="200"/>
      <c r="O542" s="200"/>
      <c r="P542" s="200"/>
      <c r="Q542" s="44"/>
      <c r="R542" s="47"/>
      <c r="S542" s="44"/>
      <c r="T542" s="38"/>
      <c r="U542" s="51"/>
      <c r="V542" s="49"/>
      <c r="W542" s="599" t="s">
        <v>18</v>
      </c>
      <c r="X542" s="600"/>
      <c r="Y542" s="601"/>
      <c r="Z542" s="38">
        <v>7.2</v>
      </c>
      <c r="AA542" s="38">
        <v>6</v>
      </c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>
        <v>12</v>
      </c>
      <c r="AP542" s="38">
        <v>10</v>
      </c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E542" s="200"/>
      <c r="BF542" s="200"/>
      <c r="BG542" s="200"/>
      <c r="BH542" s="200"/>
      <c r="BI542" s="200"/>
      <c r="BJ542" s="200"/>
      <c r="BK542" s="200"/>
    </row>
    <row r="543" spans="1:63" ht="15.75" customHeight="1" x14ac:dyDescent="0.25">
      <c r="A543" s="504" t="s">
        <v>172</v>
      </c>
      <c r="B543" s="510"/>
      <c r="C543" s="511"/>
      <c r="D543" s="54">
        <v>75</v>
      </c>
      <c r="E543" s="49">
        <v>60</v>
      </c>
      <c r="F543" s="44"/>
      <c r="G543" s="38"/>
      <c r="H543" s="38"/>
      <c r="I543" s="45"/>
      <c r="J543" s="200"/>
      <c r="K543" s="200"/>
      <c r="L543" s="200"/>
      <c r="M543" s="200"/>
      <c r="N543" s="200"/>
      <c r="O543" s="200"/>
      <c r="P543" s="200"/>
      <c r="Q543" s="44">
        <v>100</v>
      </c>
      <c r="R543" s="49">
        <v>80</v>
      </c>
      <c r="S543" s="44"/>
      <c r="T543" s="38"/>
      <c r="U543" s="51"/>
      <c r="V543" s="49"/>
      <c r="W543" s="512" t="s">
        <v>20</v>
      </c>
      <c r="X543" s="499"/>
      <c r="Y543" s="513"/>
      <c r="Z543" s="38">
        <v>1.8</v>
      </c>
      <c r="AA543" s="38">
        <v>1.8</v>
      </c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>
        <v>3</v>
      </c>
      <c r="AP543" s="38">
        <v>3</v>
      </c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E543" s="200"/>
      <c r="BF543" s="200"/>
      <c r="BG543" s="200"/>
      <c r="BH543" s="200"/>
      <c r="BI543" s="200"/>
      <c r="BJ543" s="200"/>
      <c r="BK543" s="200"/>
    </row>
    <row r="544" spans="1:63" ht="15.75" customHeight="1" x14ac:dyDescent="0.25">
      <c r="A544" s="512" t="s">
        <v>120</v>
      </c>
      <c r="B544" s="499"/>
      <c r="C544" s="513"/>
      <c r="D544" s="54">
        <v>96</v>
      </c>
      <c r="E544" s="47">
        <v>44</v>
      </c>
      <c r="F544" s="44"/>
      <c r="G544" s="38"/>
      <c r="H544" s="38"/>
      <c r="I544" s="45"/>
      <c r="J544" s="200"/>
      <c r="K544" s="200"/>
      <c r="L544" s="200"/>
      <c r="M544" s="200"/>
      <c r="N544" s="200"/>
      <c r="O544" s="200"/>
      <c r="P544" s="200"/>
      <c r="Q544" s="44">
        <v>127</v>
      </c>
      <c r="R544" s="47">
        <v>59</v>
      </c>
      <c r="S544" s="44"/>
      <c r="T544" s="38"/>
      <c r="U544" s="51"/>
      <c r="V544" s="49"/>
      <c r="W544" s="512" t="s">
        <v>19</v>
      </c>
      <c r="X544" s="499"/>
      <c r="Y544" s="513"/>
      <c r="Z544" s="38">
        <v>3</v>
      </c>
      <c r="AA544" s="38">
        <v>3</v>
      </c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>
        <v>5</v>
      </c>
      <c r="AP544" s="38">
        <v>5</v>
      </c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E544" s="200"/>
      <c r="BF544" s="200"/>
      <c r="BG544" s="200"/>
      <c r="BH544" s="200"/>
      <c r="BI544" s="200"/>
      <c r="BJ544" s="200"/>
      <c r="BK544" s="200"/>
    </row>
    <row r="545" spans="1:63" ht="15.75" customHeight="1" x14ac:dyDescent="0.25">
      <c r="A545" s="512" t="s">
        <v>329</v>
      </c>
      <c r="B545" s="499"/>
      <c r="C545" s="513"/>
      <c r="D545" s="54">
        <v>45</v>
      </c>
      <c r="E545" s="47">
        <v>44</v>
      </c>
      <c r="F545" s="44"/>
      <c r="G545" s="38"/>
      <c r="H545" s="38"/>
      <c r="I545" s="45"/>
      <c r="J545" s="200"/>
      <c r="K545" s="200"/>
      <c r="L545" s="200"/>
      <c r="M545" s="200"/>
      <c r="N545" s="200"/>
      <c r="O545" s="200"/>
      <c r="P545" s="200"/>
      <c r="Q545" s="44">
        <v>60</v>
      </c>
      <c r="R545" s="47">
        <v>59</v>
      </c>
      <c r="S545" s="44"/>
      <c r="T545" s="38"/>
      <c r="U545" s="51"/>
      <c r="V545" s="49"/>
      <c r="W545" s="512" t="s">
        <v>19</v>
      </c>
      <c r="X545" s="499"/>
      <c r="Y545" s="513"/>
      <c r="Z545" s="38">
        <v>3</v>
      </c>
      <c r="AA545" s="38">
        <v>3</v>
      </c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>
        <v>5</v>
      </c>
      <c r="AP545" s="38">
        <v>5</v>
      </c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E545" s="200"/>
      <c r="BF545" s="200"/>
      <c r="BG545" s="200"/>
      <c r="BH545" s="200"/>
      <c r="BI545" s="200"/>
      <c r="BJ545" s="200"/>
      <c r="BK545" s="200"/>
    </row>
    <row r="546" spans="1:63" ht="15.75" customHeight="1" x14ac:dyDescent="0.25">
      <c r="A546" s="512" t="s">
        <v>25</v>
      </c>
      <c r="B546" s="499"/>
      <c r="C546" s="513"/>
      <c r="D546" s="54">
        <v>16</v>
      </c>
      <c r="E546" s="47">
        <v>16</v>
      </c>
      <c r="F546" s="44"/>
      <c r="G546" s="38"/>
      <c r="H546" s="38"/>
      <c r="I546" s="45"/>
      <c r="J546" s="200"/>
      <c r="K546" s="200"/>
      <c r="L546" s="200"/>
      <c r="M546" s="200"/>
      <c r="N546" s="200"/>
      <c r="O546" s="200"/>
      <c r="P546" s="200"/>
      <c r="Q546" s="44">
        <v>21</v>
      </c>
      <c r="R546" s="47">
        <v>21</v>
      </c>
      <c r="S546" s="44"/>
      <c r="T546" s="38"/>
      <c r="U546" s="51"/>
      <c r="V546" s="49"/>
      <c r="W546" s="512" t="s">
        <v>6</v>
      </c>
      <c r="X546" s="499"/>
      <c r="Y546" s="513"/>
      <c r="Z546" s="38">
        <v>1.5</v>
      </c>
      <c r="AA546" s="38">
        <v>1.5</v>
      </c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>
        <v>2.5</v>
      </c>
      <c r="AP546" s="38">
        <v>2.5</v>
      </c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E546" s="200"/>
      <c r="BF546" s="200"/>
      <c r="BG546" s="200"/>
      <c r="BH546" s="200"/>
      <c r="BI546" s="200"/>
      <c r="BJ546" s="200"/>
      <c r="BK546" s="200"/>
    </row>
    <row r="547" spans="1:63" ht="15.75" customHeight="1" x14ac:dyDescent="0.25">
      <c r="A547" s="512" t="s">
        <v>39</v>
      </c>
      <c r="B547" s="499"/>
      <c r="C547" s="513"/>
      <c r="D547" s="54">
        <v>11</v>
      </c>
      <c r="E547" s="47">
        <v>11</v>
      </c>
      <c r="F547" s="44"/>
      <c r="G547" s="38"/>
      <c r="H547" s="38"/>
      <c r="I547" s="45"/>
      <c r="J547" s="200"/>
      <c r="K547" s="200"/>
      <c r="L547" s="200"/>
      <c r="M547" s="200"/>
      <c r="N547" s="200"/>
      <c r="O547" s="200"/>
      <c r="P547" s="200"/>
      <c r="Q547" s="44">
        <v>15</v>
      </c>
      <c r="R547" s="47">
        <v>15</v>
      </c>
      <c r="S547" s="44"/>
      <c r="T547" s="38"/>
      <c r="U547" s="38"/>
      <c r="V547" s="47"/>
      <c r="W547" s="512" t="s">
        <v>143</v>
      </c>
      <c r="X547" s="499"/>
      <c r="Y547" s="513"/>
      <c r="Z547" s="38">
        <v>120</v>
      </c>
      <c r="AA547" s="38">
        <v>120</v>
      </c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>
        <v>200</v>
      </c>
      <c r="AP547" s="38">
        <v>200</v>
      </c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E547" s="200"/>
      <c r="BF547" s="200"/>
      <c r="BG547" s="200"/>
      <c r="BH547" s="200"/>
      <c r="BI547" s="200"/>
      <c r="BJ547" s="200"/>
      <c r="BK547" s="200"/>
    </row>
    <row r="548" spans="1:63" ht="15.75" customHeight="1" x14ac:dyDescent="0.25">
      <c r="A548" s="512" t="s">
        <v>51</v>
      </c>
      <c r="B548" s="499"/>
      <c r="C548" s="513"/>
      <c r="D548" s="95">
        <v>6</v>
      </c>
      <c r="E548" s="47">
        <v>6</v>
      </c>
      <c r="F548" s="44"/>
      <c r="G548" s="38"/>
      <c r="H548" s="38"/>
      <c r="I548" s="45"/>
      <c r="J548" s="200"/>
      <c r="K548" s="200"/>
      <c r="L548" s="200"/>
      <c r="M548" s="200"/>
      <c r="N548" s="200"/>
      <c r="O548" s="200"/>
      <c r="P548" s="200"/>
      <c r="Q548" s="44">
        <v>8</v>
      </c>
      <c r="R548" s="47">
        <v>8</v>
      </c>
      <c r="S548" s="44"/>
      <c r="T548" s="38"/>
      <c r="U548" s="38"/>
      <c r="V548" s="47"/>
      <c r="W548" s="512"/>
      <c r="X548" s="499"/>
      <c r="Y548" s="513"/>
      <c r="Z548" s="38"/>
      <c r="AA548" s="38"/>
      <c r="AB548" s="51">
        <v>73.540000000000006</v>
      </c>
      <c r="AC548" s="51">
        <v>228.9</v>
      </c>
      <c r="AD548" s="51">
        <v>26.55</v>
      </c>
      <c r="AE548" s="51">
        <v>15.75</v>
      </c>
      <c r="AF548" s="51">
        <v>31.95</v>
      </c>
      <c r="AG548" s="51">
        <v>0.71499999999999997</v>
      </c>
      <c r="AH548" s="51"/>
      <c r="AI548" s="51">
        <v>817.05</v>
      </c>
      <c r="AJ548" s="51">
        <v>1.43</v>
      </c>
      <c r="AK548" s="51">
        <v>2.8500000000000001E-2</v>
      </c>
      <c r="AL548" s="51">
        <v>2.5000000000000001E-2</v>
      </c>
      <c r="AM548" s="51">
        <v>0.34900000000000003</v>
      </c>
      <c r="AN548" s="51">
        <v>6.1719999999999997</v>
      </c>
      <c r="AO548" s="51"/>
      <c r="AP548" s="51"/>
      <c r="AQ548" s="51">
        <v>122.5</v>
      </c>
      <c r="AR548" s="51">
        <v>381.5</v>
      </c>
      <c r="AS548" s="51">
        <v>44.25</v>
      </c>
      <c r="AT548" s="51">
        <v>26.25</v>
      </c>
      <c r="AU548" s="51">
        <v>53</v>
      </c>
      <c r="AV548" s="51">
        <v>1.19</v>
      </c>
      <c r="AW548" s="51"/>
      <c r="AX548" s="51">
        <v>1361.75</v>
      </c>
      <c r="AY548" s="51">
        <v>2.39</v>
      </c>
      <c r="AZ548" s="51">
        <v>4.7500000000000001E-2</v>
      </c>
      <c r="BA548" s="51">
        <v>4.2500000000000003E-2</v>
      </c>
      <c r="BB548" s="51">
        <v>0.57999999999999996</v>
      </c>
      <c r="BC548" s="51">
        <v>10.28</v>
      </c>
      <c r="BE548" s="200"/>
      <c r="BF548" s="200"/>
      <c r="BG548" s="200"/>
      <c r="BH548" s="200"/>
      <c r="BI548" s="200"/>
      <c r="BJ548" s="200"/>
      <c r="BK548" s="200"/>
    </row>
    <row r="549" spans="1:63" ht="16.5" customHeight="1" x14ac:dyDescent="0.25">
      <c r="A549" s="512"/>
      <c r="B549" s="499"/>
      <c r="C549" s="513"/>
      <c r="D549" s="54"/>
      <c r="E549" s="49"/>
      <c r="F549" s="50">
        <v>11.66</v>
      </c>
      <c r="G549" s="51">
        <v>2.75</v>
      </c>
      <c r="H549" s="51">
        <v>9.98</v>
      </c>
      <c r="I549" s="213">
        <v>111</v>
      </c>
      <c r="J549" s="9">
        <v>0.06</v>
      </c>
      <c r="K549" s="10">
        <v>0.5</v>
      </c>
      <c r="L549" s="10">
        <v>37</v>
      </c>
      <c r="M549" s="10">
        <v>26.4</v>
      </c>
      <c r="N549" s="10">
        <v>95.4</v>
      </c>
      <c r="O549" s="10">
        <v>15.7</v>
      </c>
      <c r="P549" s="214">
        <v>1.0900000000000001</v>
      </c>
      <c r="Q549" s="54"/>
      <c r="R549" s="47"/>
      <c r="S549" s="50">
        <v>15.64</v>
      </c>
      <c r="T549" s="51">
        <v>3.89</v>
      </c>
      <c r="U549" s="51">
        <v>13.46</v>
      </c>
      <c r="V549" s="49">
        <v>151</v>
      </c>
      <c r="W549" s="504" t="s">
        <v>38</v>
      </c>
      <c r="X549" s="510"/>
      <c r="Y549" s="511"/>
      <c r="Z549" s="38"/>
      <c r="AA549" s="38"/>
      <c r="AB549" s="38"/>
      <c r="AC549" s="51"/>
      <c r="AD549" s="51"/>
      <c r="AE549" s="38"/>
      <c r="AF549" s="38"/>
      <c r="AG549" s="51"/>
      <c r="AH549" s="51"/>
      <c r="AI549" s="38"/>
      <c r="AJ549" s="38"/>
      <c r="AK549" s="51"/>
      <c r="AL549" s="51"/>
      <c r="AM549" s="51"/>
      <c r="AN549" s="51"/>
      <c r="AO549" s="38"/>
      <c r="AP549" s="38"/>
      <c r="AQ549" s="38"/>
      <c r="AR549" s="51"/>
      <c r="AS549" s="51"/>
      <c r="AT549" s="38"/>
      <c r="AU549" s="38"/>
      <c r="AV549" s="51"/>
      <c r="AW549" s="51"/>
      <c r="AX549" s="38"/>
      <c r="AY549" s="38"/>
      <c r="AZ549" s="51"/>
      <c r="BA549" s="51"/>
      <c r="BB549" s="51"/>
      <c r="BC549" s="51"/>
      <c r="BE549" s="178">
        <v>0.08</v>
      </c>
      <c r="BF549" s="179">
        <v>0.67</v>
      </c>
      <c r="BG549" s="179">
        <v>51</v>
      </c>
      <c r="BH549" s="179">
        <v>35.1</v>
      </c>
      <c r="BI549" s="179">
        <v>127.8</v>
      </c>
      <c r="BJ549" s="179">
        <v>21</v>
      </c>
      <c r="BK549" s="180">
        <v>1.47</v>
      </c>
    </row>
    <row r="550" spans="1:63" ht="15.75" customHeight="1" x14ac:dyDescent="0.25">
      <c r="A550" s="554" t="s">
        <v>250</v>
      </c>
      <c r="B550" s="554"/>
      <c r="C550" s="554"/>
      <c r="D550" s="54"/>
      <c r="E550" s="49">
        <v>20</v>
      </c>
      <c r="F550" s="44"/>
      <c r="G550" s="38"/>
      <c r="H550" s="38"/>
      <c r="I550" s="270"/>
      <c r="J550" s="175"/>
      <c r="K550" s="176"/>
      <c r="L550" s="176"/>
      <c r="M550" s="176"/>
      <c r="N550" s="176"/>
      <c r="O550" s="176"/>
      <c r="P550" s="177"/>
      <c r="Q550" s="54"/>
      <c r="R550" s="49">
        <v>40</v>
      </c>
      <c r="S550" s="44"/>
      <c r="T550" s="38"/>
      <c r="U550" s="38"/>
      <c r="V550" s="47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E550" s="175"/>
      <c r="BF550" s="176"/>
      <c r="BG550" s="176"/>
      <c r="BH550" s="176"/>
      <c r="BI550" s="176"/>
      <c r="BJ550" s="176"/>
      <c r="BK550" s="177"/>
    </row>
    <row r="551" spans="1:63" ht="16.5" customHeight="1" x14ac:dyDescent="0.25">
      <c r="A551" s="620" t="s">
        <v>251</v>
      </c>
      <c r="B551" s="620"/>
      <c r="C551" s="620"/>
      <c r="D551" s="54">
        <v>3.75</v>
      </c>
      <c r="E551" s="47">
        <v>3.75</v>
      </c>
      <c r="F551" s="70"/>
      <c r="G551" s="71"/>
      <c r="H551" s="71"/>
      <c r="I551" s="271"/>
      <c r="J551" s="272"/>
      <c r="K551" s="273"/>
      <c r="L551" s="273"/>
      <c r="M551" s="273"/>
      <c r="N551" s="273"/>
      <c r="O551" s="273"/>
      <c r="P551" s="274"/>
      <c r="Q551" s="54">
        <v>7.5</v>
      </c>
      <c r="R551" s="47">
        <v>7.5</v>
      </c>
      <c r="S551" s="70"/>
      <c r="T551" s="71"/>
      <c r="U551" s="71"/>
      <c r="V551" s="97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E551" s="272"/>
      <c r="BF551" s="273"/>
      <c r="BG551" s="273"/>
      <c r="BH551" s="273"/>
      <c r="BI551" s="273"/>
      <c r="BJ551" s="273"/>
      <c r="BK551" s="274"/>
    </row>
    <row r="552" spans="1:63" ht="16.5" customHeight="1" x14ac:dyDescent="0.25">
      <c r="A552" s="620" t="s">
        <v>21</v>
      </c>
      <c r="B552" s="620"/>
      <c r="C552" s="620"/>
      <c r="D552" s="98">
        <v>1.1499999999999999</v>
      </c>
      <c r="E552" s="99">
        <v>1.1499999999999999</v>
      </c>
      <c r="F552" s="70"/>
      <c r="G552" s="71"/>
      <c r="H552" s="71"/>
      <c r="I552" s="271"/>
      <c r="J552" s="272"/>
      <c r="K552" s="273"/>
      <c r="L552" s="273"/>
      <c r="M552" s="273"/>
      <c r="N552" s="273"/>
      <c r="O552" s="273"/>
      <c r="P552" s="274"/>
      <c r="Q552" s="98">
        <v>2.2999999999999998</v>
      </c>
      <c r="R552" s="99">
        <v>2.2999999999999998</v>
      </c>
      <c r="S552" s="70"/>
      <c r="T552" s="71"/>
      <c r="U552" s="71"/>
      <c r="V552" s="97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E552" s="272"/>
      <c r="BF552" s="273"/>
      <c r="BG552" s="273"/>
      <c r="BH552" s="273"/>
      <c r="BI552" s="273"/>
      <c r="BJ552" s="273"/>
      <c r="BK552" s="274"/>
    </row>
    <row r="553" spans="1:63" s="1" customFormat="1" x14ac:dyDescent="0.25">
      <c r="A553" s="543" t="s">
        <v>249</v>
      </c>
      <c r="B553" s="515"/>
      <c r="C553" s="516"/>
      <c r="D553" s="17">
        <v>0.45</v>
      </c>
      <c r="E553" s="6">
        <v>0.45</v>
      </c>
      <c r="F553" s="9"/>
      <c r="G553" s="10"/>
      <c r="H553" s="10"/>
      <c r="I553" s="10"/>
      <c r="J553" s="9"/>
      <c r="K553" s="10"/>
      <c r="L553" s="10"/>
      <c r="M553" s="10"/>
      <c r="N553" s="10"/>
      <c r="O553" s="10"/>
      <c r="P553" s="214"/>
      <c r="Q553" s="17">
        <v>0.9</v>
      </c>
      <c r="R553" s="6">
        <v>0.9</v>
      </c>
      <c r="S553" s="9"/>
      <c r="T553" s="10"/>
      <c r="U553" s="10"/>
      <c r="V553" s="18"/>
      <c r="W553" s="543" t="s">
        <v>132</v>
      </c>
      <c r="X553" s="515"/>
      <c r="Y553" s="516"/>
      <c r="Z553" s="7">
        <v>4</v>
      </c>
      <c r="AA553" s="10">
        <v>4</v>
      </c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7">
        <v>5</v>
      </c>
      <c r="AP553" s="10">
        <v>5</v>
      </c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E553" s="9"/>
      <c r="BF553" s="10"/>
      <c r="BG553" s="10"/>
      <c r="BH553" s="10"/>
      <c r="BI553" s="10"/>
      <c r="BJ553" s="10"/>
      <c r="BK553" s="214"/>
    </row>
    <row r="554" spans="1:63" ht="16.5" customHeight="1" x14ac:dyDescent="0.25">
      <c r="A554" s="564" t="s">
        <v>61</v>
      </c>
      <c r="B554" s="564"/>
      <c r="C554" s="564"/>
      <c r="D554" s="54">
        <v>11.5</v>
      </c>
      <c r="E554" s="47">
        <v>11.5</v>
      </c>
      <c r="F554" s="100"/>
      <c r="G554" s="101"/>
      <c r="H554" s="101"/>
      <c r="I554" s="275"/>
      <c r="J554" s="276"/>
      <c r="K554" s="277"/>
      <c r="L554" s="277"/>
      <c r="M554" s="277"/>
      <c r="N554" s="277"/>
      <c r="O554" s="277"/>
      <c r="P554" s="278"/>
      <c r="Q554" s="54">
        <v>23</v>
      </c>
      <c r="R554" s="47">
        <v>23</v>
      </c>
      <c r="S554" s="100"/>
      <c r="T554" s="101"/>
      <c r="U554" s="101"/>
      <c r="V554" s="103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E554" s="276"/>
      <c r="BF554" s="277"/>
      <c r="BG554" s="277"/>
      <c r="BH554" s="277"/>
      <c r="BI554" s="277"/>
      <c r="BJ554" s="277"/>
      <c r="BK554" s="278"/>
    </row>
    <row r="555" spans="1:63" ht="15.75" customHeight="1" x14ac:dyDescent="0.25">
      <c r="A555" s="565" t="s">
        <v>248</v>
      </c>
      <c r="B555" s="565"/>
      <c r="C555" s="565"/>
      <c r="D555" s="54">
        <v>5.5</v>
      </c>
      <c r="E555" s="47">
        <v>4.5</v>
      </c>
      <c r="F555" s="44"/>
      <c r="G555" s="38"/>
      <c r="H555" s="38"/>
      <c r="I555" s="270"/>
      <c r="J555" s="175"/>
      <c r="K555" s="176"/>
      <c r="L555" s="176"/>
      <c r="M555" s="176"/>
      <c r="N555" s="176"/>
      <c r="O555" s="176"/>
      <c r="P555" s="177"/>
      <c r="Q555" s="54">
        <v>11</v>
      </c>
      <c r="R555" s="47">
        <v>9</v>
      </c>
      <c r="S555" s="44"/>
      <c r="T555" s="38"/>
      <c r="U555" s="51"/>
      <c r="V555" s="51"/>
      <c r="W555" s="427"/>
      <c r="X555" s="93"/>
      <c r="Y555" s="94"/>
      <c r="Z555" s="38"/>
      <c r="AA555" s="38"/>
      <c r="AB555" s="38"/>
      <c r="AC555" s="51"/>
      <c r="AD555" s="51"/>
      <c r="AE555" s="38"/>
      <c r="AF555" s="38"/>
      <c r="AG555" s="51"/>
      <c r="AH555" s="51"/>
      <c r="AI555" s="38"/>
      <c r="AJ555" s="38"/>
      <c r="AK555" s="51"/>
      <c r="AL555" s="51"/>
      <c r="AM555" s="51"/>
      <c r="AN555" s="51"/>
      <c r="AO555" s="38"/>
      <c r="AP555" s="38"/>
      <c r="AQ555" s="38"/>
      <c r="AR555" s="51"/>
      <c r="AS555" s="51"/>
      <c r="AT555" s="38"/>
      <c r="AU555" s="38"/>
      <c r="AV555" s="51"/>
      <c r="AW555" s="51"/>
      <c r="AX555" s="38"/>
      <c r="AY555" s="38"/>
      <c r="AZ555" s="51"/>
      <c r="BA555" s="51"/>
      <c r="BB555" s="51"/>
      <c r="BC555" s="51"/>
      <c r="BE555" s="175"/>
      <c r="BF555" s="176"/>
      <c r="BG555" s="176"/>
      <c r="BH555" s="176"/>
      <c r="BI555" s="176"/>
      <c r="BJ555" s="176"/>
      <c r="BK555" s="177"/>
    </row>
    <row r="556" spans="1:63" ht="15.75" customHeight="1" x14ac:dyDescent="0.25">
      <c r="A556" s="536" t="s">
        <v>7</v>
      </c>
      <c r="B556" s="536"/>
      <c r="C556" s="536"/>
      <c r="D556" s="54">
        <v>0.9</v>
      </c>
      <c r="E556" s="47">
        <v>0.9</v>
      </c>
      <c r="F556" s="50"/>
      <c r="G556" s="51"/>
      <c r="H556" s="51"/>
      <c r="I556" s="213"/>
      <c r="J556" s="178"/>
      <c r="K556" s="179"/>
      <c r="L556" s="179"/>
      <c r="M556" s="179"/>
      <c r="N556" s="179"/>
      <c r="O556" s="179"/>
      <c r="P556" s="180"/>
      <c r="Q556" s="54">
        <v>1.8</v>
      </c>
      <c r="R556" s="47">
        <v>1.8</v>
      </c>
      <c r="S556" s="50"/>
      <c r="T556" s="51"/>
      <c r="U556" s="51"/>
      <c r="V556" s="4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E556" s="178"/>
      <c r="BF556" s="179"/>
      <c r="BG556" s="179"/>
      <c r="BH556" s="179"/>
      <c r="BI556" s="179"/>
      <c r="BJ556" s="179"/>
      <c r="BK556" s="180"/>
    </row>
    <row r="557" spans="1:63" ht="15.75" customHeight="1" x14ac:dyDescent="0.3">
      <c r="A557" s="560"/>
      <c r="B557" s="560"/>
      <c r="C557" s="560"/>
      <c r="D557" s="54"/>
      <c r="E557" s="47"/>
      <c r="F557" s="50">
        <v>0.28999999999999998</v>
      </c>
      <c r="G557" s="51">
        <v>0.9</v>
      </c>
      <c r="H557" s="51">
        <v>1.39</v>
      </c>
      <c r="I557" s="213">
        <v>19.850000000000001</v>
      </c>
      <c r="J557" s="178">
        <v>0.05</v>
      </c>
      <c r="K557" s="179">
        <v>0.47</v>
      </c>
      <c r="L557" s="179">
        <v>6.9</v>
      </c>
      <c r="M557" s="179">
        <v>6.74</v>
      </c>
      <c r="N557" s="179">
        <v>7.6</v>
      </c>
      <c r="O557" s="179">
        <v>2.4</v>
      </c>
      <c r="P557" s="180">
        <v>0.11</v>
      </c>
      <c r="Q557" s="54"/>
      <c r="R557" s="47"/>
      <c r="S557" s="50">
        <v>0.57999999999999996</v>
      </c>
      <c r="T557" s="51">
        <v>1.81</v>
      </c>
      <c r="U557" s="51">
        <v>2.77</v>
      </c>
      <c r="V557" s="52">
        <v>39.700000000000003</v>
      </c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E557" s="178">
        <v>0.1</v>
      </c>
      <c r="BF557" s="179">
        <v>0.93</v>
      </c>
      <c r="BG557" s="179">
        <v>13.8</v>
      </c>
      <c r="BH557" s="179">
        <v>13.48</v>
      </c>
      <c r="BI557" s="179">
        <v>15.19</v>
      </c>
      <c r="BJ557" s="179">
        <v>4.8</v>
      </c>
      <c r="BK557" s="180">
        <v>0.22</v>
      </c>
    </row>
    <row r="558" spans="1:63" s="1" customFormat="1" ht="15" customHeight="1" x14ac:dyDescent="0.25">
      <c r="A558" s="521" t="s">
        <v>163</v>
      </c>
      <c r="B558" s="522"/>
      <c r="C558" s="523"/>
      <c r="D558" s="17"/>
      <c r="E558" s="6">
        <v>120</v>
      </c>
      <c r="F558" s="9"/>
      <c r="G558" s="10"/>
      <c r="H558" s="10"/>
      <c r="I558" s="10"/>
      <c r="J558" s="9"/>
      <c r="K558" s="10"/>
      <c r="L558" s="10"/>
      <c r="M558" s="10"/>
      <c r="N558" s="10"/>
      <c r="O558" s="10"/>
      <c r="P558" s="214"/>
      <c r="Q558" s="24"/>
      <c r="R558" s="6">
        <v>150</v>
      </c>
      <c r="S558" s="9"/>
      <c r="T558" s="10"/>
      <c r="U558" s="10"/>
      <c r="V558" s="6"/>
      <c r="W558" s="521" t="s">
        <v>163</v>
      </c>
      <c r="X558" s="522"/>
      <c r="Y558" s="523"/>
      <c r="Z558" s="7"/>
      <c r="AA558" s="10">
        <v>120</v>
      </c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>
        <v>150</v>
      </c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E558" s="9"/>
      <c r="BF558" s="10"/>
      <c r="BG558" s="10"/>
      <c r="BH558" s="10"/>
      <c r="BI558" s="10"/>
      <c r="BJ558" s="10"/>
      <c r="BK558" s="214"/>
    </row>
    <row r="559" spans="1:63" s="28" customFormat="1" x14ac:dyDescent="0.25">
      <c r="A559" s="521" t="s">
        <v>164</v>
      </c>
      <c r="B559" s="522"/>
      <c r="C559" s="523"/>
      <c r="D559" s="17"/>
      <c r="E559" s="8"/>
      <c r="F559" s="3"/>
      <c r="G559" s="7"/>
      <c r="H559" s="7"/>
      <c r="I559" s="7"/>
      <c r="J559" s="3"/>
      <c r="K559" s="7"/>
      <c r="L559" s="7"/>
      <c r="M559" s="7"/>
      <c r="N559" s="7"/>
      <c r="O559" s="7"/>
      <c r="P559" s="266"/>
      <c r="Q559" s="17"/>
      <c r="R559" s="8"/>
      <c r="S559" s="3"/>
      <c r="T559" s="7"/>
      <c r="U559" s="7"/>
      <c r="V559" s="8"/>
      <c r="W559" s="521" t="s">
        <v>164</v>
      </c>
      <c r="X559" s="522"/>
      <c r="Y559" s="523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E559" s="3"/>
      <c r="BF559" s="7"/>
      <c r="BG559" s="7"/>
      <c r="BH559" s="7"/>
      <c r="BI559" s="7"/>
      <c r="BJ559" s="7"/>
      <c r="BK559" s="266"/>
    </row>
    <row r="560" spans="1:63" s="28" customFormat="1" x14ac:dyDescent="0.25">
      <c r="A560" s="524" t="s">
        <v>115</v>
      </c>
      <c r="B560" s="525"/>
      <c r="C560" s="526"/>
      <c r="D560" s="17">
        <v>42</v>
      </c>
      <c r="E560" s="8">
        <v>42</v>
      </c>
      <c r="F560" s="3"/>
      <c r="G560" s="7"/>
      <c r="H560" s="7"/>
      <c r="I560" s="7"/>
      <c r="J560" s="3"/>
      <c r="K560" s="7"/>
      <c r="L560" s="7"/>
      <c r="M560" s="7"/>
      <c r="N560" s="7"/>
      <c r="O560" s="7"/>
      <c r="P560" s="266"/>
      <c r="Q560" s="17">
        <v>52.5</v>
      </c>
      <c r="R560" s="8">
        <v>52.5</v>
      </c>
      <c r="S560" s="3"/>
      <c r="T560" s="7"/>
      <c r="U560" s="7"/>
      <c r="V560" s="8"/>
      <c r="W560" s="524" t="s">
        <v>115</v>
      </c>
      <c r="X560" s="525"/>
      <c r="Y560" s="526"/>
      <c r="Z560" s="7">
        <v>42</v>
      </c>
      <c r="AA560" s="7">
        <v>42</v>
      </c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>
        <v>52.5</v>
      </c>
      <c r="AP560" s="7">
        <v>52.5</v>
      </c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E560" s="3"/>
      <c r="BF560" s="7"/>
      <c r="BG560" s="7"/>
      <c r="BH560" s="7"/>
      <c r="BI560" s="7"/>
      <c r="BJ560" s="7"/>
      <c r="BK560" s="266"/>
    </row>
    <row r="561" spans="1:63" s="1" customFormat="1" x14ac:dyDescent="0.25">
      <c r="A561" s="543" t="s">
        <v>228</v>
      </c>
      <c r="B561" s="515"/>
      <c r="C561" s="516"/>
      <c r="D561" s="17">
        <v>4</v>
      </c>
      <c r="E561" s="6">
        <v>4</v>
      </c>
      <c r="F561" s="9"/>
      <c r="G561" s="10"/>
      <c r="H561" s="10"/>
      <c r="I561" s="10"/>
      <c r="J561" s="9"/>
      <c r="K561" s="10"/>
      <c r="L561" s="10"/>
      <c r="M561" s="10"/>
      <c r="N561" s="10"/>
      <c r="O561" s="10"/>
      <c r="P561" s="214"/>
      <c r="Q561" s="17">
        <v>5</v>
      </c>
      <c r="R561" s="6">
        <v>5</v>
      </c>
      <c r="S561" s="9"/>
      <c r="T561" s="10"/>
      <c r="U561" s="10"/>
      <c r="V561" s="18"/>
      <c r="W561" s="543" t="s">
        <v>132</v>
      </c>
      <c r="X561" s="515"/>
      <c r="Y561" s="516"/>
      <c r="Z561" s="7">
        <v>4</v>
      </c>
      <c r="AA561" s="10">
        <v>4</v>
      </c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7">
        <v>5</v>
      </c>
      <c r="AP561" s="10">
        <v>5</v>
      </c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E561" s="9"/>
      <c r="BF561" s="10"/>
      <c r="BG561" s="10"/>
      <c r="BH561" s="10"/>
      <c r="BI561" s="10"/>
      <c r="BJ561" s="10"/>
      <c r="BK561" s="214"/>
    </row>
    <row r="562" spans="1:63" s="1" customFormat="1" ht="15.6" x14ac:dyDescent="0.3">
      <c r="A562" s="521"/>
      <c r="B562" s="522"/>
      <c r="C562" s="523"/>
      <c r="D562" s="24"/>
      <c r="E562" s="6"/>
      <c r="F562" s="9">
        <v>4.54</v>
      </c>
      <c r="G562" s="10">
        <v>3.48</v>
      </c>
      <c r="H562" s="10">
        <v>21.8</v>
      </c>
      <c r="I562" s="10">
        <v>156.80000000000001</v>
      </c>
      <c r="J562" s="9">
        <v>0.04</v>
      </c>
      <c r="K562" s="10"/>
      <c r="L562" s="10">
        <v>20</v>
      </c>
      <c r="M562" s="10">
        <v>4</v>
      </c>
      <c r="N562" s="10">
        <v>37.96</v>
      </c>
      <c r="O562" s="10">
        <v>18</v>
      </c>
      <c r="P562" s="214">
        <v>1.08</v>
      </c>
      <c r="Q562" s="24"/>
      <c r="R562" s="6"/>
      <c r="S562" s="9">
        <v>5.68</v>
      </c>
      <c r="T562" s="10">
        <v>4.3600000000000003</v>
      </c>
      <c r="U562" s="10">
        <v>27.25</v>
      </c>
      <c r="V562" s="6">
        <v>191</v>
      </c>
      <c r="W562" s="521"/>
      <c r="X562" s="522"/>
      <c r="Y562" s="523"/>
      <c r="Z562" s="10"/>
      <c r="AA562" s="10"/>
      <c r="AB562" s="10">
        <v>0.3</v>
      </c>
      <c r="AC562" s="10">
        <v>31.2</v>
      </c>
      <c r="AD562" s="10">
        <v>5</v>
      </c>
      <c r="AE562" s="10">
        <v>21.8</v>
      </c>
      <c r="AF562" s="10">
        <v>38.200000000000003</v>
      </c>
      <c r="AG562" s="10">
        <v>1.1399999999999999</v>
      </c>
      <c r="AH562" s="10">
        <v>20</v>
      </c>
      <c r="AI562" s="10">
        <v>15</v>
      </c>
      <c r="AJ562" s="10">
        <v>1</v>
      </c>
      <c r="AK562" s="10">
        <v>0.06</v>
      </c>
      <c r="AL562" s="10">
        <v>0.03</v>
      </c>
      <c r="AM562" s="10">
        <v>0.8</v>
      </c>
      <c r="AN562" s="10"/>
      <c r="AO562" s="10"/>
      <c r="AP562" s="10"/>
      <c r="AQ562" s="10">
        <v>0.4</v>
      </c>
      <c r="AR562" s="10">
        <v>41.3</v>
      </c>
      <c r="AS562" s="10">
        <v>6.4</v>
      </c>
      <c r="AT562" s="10">
        <v>29</v>
      </c>
      <c r="AU562" s="10">
        <v>50.6</v>
      </c>
      <c r="AV562" s="10">
        <v>1.52</v>
      </c>
      <c r="AW562" s="10">
        <v>20</v>
      </c>
      <c r="AX562" s="10">
        <v>15</v>
      </c>
      <c r="AY562" s="10">
        <v>1.31</v>
      </c>
      <c r="AZ562" s="10">
        <v>0.08</v>
      </c>
      <c r="BA562" s="10">
        <v>0.03</v>
      </c>
      <c r="BB562" s="10">
        <v>1.07</v>
      </c>
      <c r="BC562" s="10"/>
      <c r="BE562" s="9">
        <v>0.06</v>
      </c>
      <c r="BF562" s="10"/>
      <c r="BG562" s="10">
        <v>20</v>
      </c>
      <c r="BH562" s="10">
        <v>5</v>
      </c>
      <c r="BI562" s="10">
        <v>38.200000000000003</v>
      </c>
      <c r="BJ562" s="10">
        <v>21.8</v>
      </c>
      <c r="BK562" s="214">
        <v>1.1399999999999999</v>
      </c>
    </row>
    <row r="563" spans="1:63" ht="18.75" customHeight="1" x14ac:dyDescent="0.25">
      <c r="A563" s="521" t="s">
        <v>121</v>
      </c>
      <c r="B563" s="522"/>
      <c r="C563" s="523"/>
      <c r="D563" s="17"/>
      <c r="E563" s="6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1"/>
      <c r="Y563" s="201"/>
      <c r="Z563" s="200"/>
      <c r="AA563" s="200"/>
      <c r="AB563" s="200"/>
      <c r="AC563" s="200"/>
      <c r="AD563" s="498" t="s">
        <v>121</v>
      </c>
      <c r="AE563" s="498"/>
      <c r="AF563" s="498"/>
      <c r="AG563" s="200"/>
      <c r="AH563" s="201"/>
      <c r="AI563" s="200"/>
      <c r="AJ563" s="200"/>
      <c r="AK563" s="200"/>
      <c r="AL563" s="200"/>
      <c r="AM563" s="200"/>
      <c r="AN563" s="200"/>
      <c r="AO563" s="200"/>
      <c r="AP563" s="200"/>
      <c r="AQ563" s="200"/>
      <c r="AR563" s="200"/>
      <c r="AS563" s="200"/>
      <c r="AT563" s="200"/>
      <c r="AU563" s="200"/>
      <c r="AV563" s="201"/>
      <c r="AW563" s="201"/>
      <c r="AX563" s="200"/>
      <c r="AY563" s="200"/>
      <c r="AZ563" s="200"/>
      <c r="BA563" s="200"/>
      <c r="BB563" s="200"/>
      <c r="BC563" s="200"/>
      <c r="BD563" s="200"/>
      <c r="BE563" s="200"/>
      <c r="BF563" s="200"/>
      <c r="BG563" s="200"/>
      <c r="BH563" s="200"/>
      <c r="BI563" s="200"/>
      <c r="BJ563" s="200"/>
      <c r="BK563" s="200"/>
    </row>
    <row r="564" spans="1:63" ht="18.75" customHeight="1" x14ac:dyDescent="0.25">
      <c r="A564" s="521" t="s">
        <v>144</v>
      </c>
      <c r="B564" s="522"/>
      <c r="C564" s="523"/>
      <c r="D564" s="17"/>
      <c r="E564" s="6">
        <v>150</v>
      </c>
      <c r="F564" s="3"/>
      <c r="G564" s="7"/>
      <c r="H564" s="7"/>
      <c r="I564" s="20"/>
      <c r="J564" s="200"/>
      <c r="K564" s="200"/>
      <c r="L564" s="200"/>
      <c r="M564" s="200"/>
      <c r="N564" s="200"/>
      <c r="O564" s="200"/>
      <c r="P564" s="200"/>
      <c r="Q564" s="24"/>
      <c r="R564" s="6">
        <v>180</v>
      </c>
      <c r="S564" s="3"/>
      <c r="T564" s="7"/>
      <c r="U564" s="16"/>
      <c r="V564" s="12"/>
      <c r="W564" s="504" t="s">
        <v>144</v>
      </c>
      <c r="X564" s="510"/>
      <c r="Y564" s="511"/>
      <c r="Z564" s="38"/>
      <c r="AA564" s="51">
        <v>150</v>
      </c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51"/>
      <c r="AP564" s="51">
        <v>180</v>
      </c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E564" s="175"/>
      <c r="BF564" s="176"/>
      <c r="BG564" s="176"/>
      <c r="BH564" s="176"/>
      <c r="BI564" s="176"/>
      <c r="BJ564" s="176"/>
      <c r="BK564" s="177"/>
    </row>
    <row r="565" spans="1:63" ht="18.75" customHeight="1" x14ac:dyDescent="0.25">
      <c r="A565" s="543" t="s">
        <v>22</v>
      </c>
      <c r="B565" s="515"/>
      <c r="C565" s="516"/>
      <c r="D565" s="17">
        <v>15</v>
      </c>
      <c r="E565" s="8">
        <v>15</v>
      </c>
      <c r="F565" s="3"/>
      <c r="G565" s="7"/>
      <c r="H565" s="7"/>
      <c r="I565" s="20"/>
      <c r="J565" s="200"/>
      <c r="K565" s="200"/>
      <c r="L565" s="200"/>
      <c r="M565" s="200"/>
      <c r="N565" s="200"/>
      <c r="O565" s="200"/>
      <c r="P565" s="200"/>
      <c r="Q565" s="17">
        <v>18</v>
      </c>
      <c r="R565" s="8">
        <v>18</v>
      </c>
      <c r="S565" s="3"/>
      <c r="T565" s="7"/>
      <c r="U565" s="10"/>
      <c r="V565" s="6"/>
      <c r="W565" s="512" t="s">
        <v>22</v>
      </c>
      <c r="X565" s="499"/>
      <c r="Y565" s="513"/>
      <c r="Z565" s="38">
        <v>15</v>
      </c>
      <c r="AA565" s="38">
        <v>15</v>
      </c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>
        <v>18</v>
      </c>
      <c r="AP565" s="38">
        <v>18</v>
      </c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E565" s="175"/>
      <c r="BF565" s="176"/>
      <c r="BG565" s="176"/>
      <c r="BH565" s="176"/>
      <c r="BI565" s="176"/>
      <c r="BJ565" s="176"/>
      <c r="BK565" s="177"/>
    </row>
    <row r="566" spans="1:63" ht="18.75" customHeight="1" x14ac:dyDescent="0.25">
      <c r="A566" s="543" t="s">
        <v>6</v>
      </c>
      <c r="B566" s="515"/>
      <c r="C566" s="516"/>
      <c r="D566" s="17">
        <v>12</v>
      </c>
      <c r="E566" s="8">
        <v>12</v>
      </c>
      <c r="F566" s="3"/>
      <c r="G566" s="7"/>
      <c r="H566" s="7"/>
      <c r="I566" s="20"/>
      <c r="J566" s="200"/>
      <c r="K566" s="200"/>
      <c r="L566" s="200"/>
      <c r="M566" s="200"/>
      <c r="N566" s="200"/>
      <c r="O566" s="200"/>
      <c r="P566" s="200"/>
      <c r="Q566" s="17">
        <v>15</v>
      </c>
      <c r="R566" s="8">
        <v>15</v>
      </c>
      <c r="S566" s="3"/>
      <c r="T566" s="7"/>
      <c r="U566" s="10"/>
      <c r="V566" s="6"/>
      <c r="W566" s="512" t="s">
        <v>22</v>
      </c>
      <c r="X566" s="499"/>
      <c r="Y566" s="513"/>
      <c r="Z566" s="38">
        <v>15</v>
      </c>
      <c r="AA566" s="38">
        <v>15</v>
      </c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>
        <v>18</v>
      </c>
      <c r="AP566" s="38">
        <v>18</v>
      </c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E566" s="175"/>
      <c r="BF566" s="176"/>
      <c r="BG566" s="176"/>
      <c r="BH566" s="176"/>
      <c r="BI566" s="176"/>
      <c r="BJ566" s="176"/>
      <c r="BK566" s="177"/>
    </row>
    <row r="567" spans="1:63" ht="18.75" customHeight="1" x14ac:dyDescent="0.25">
      <c r="A567" s="543"/>
      <c r="B567" s="515"/>
      <c r="C567" s="516"/>
      <c r="D567" s="17"/>
      <c r="E567" s="8"/>
      <c r="F567" s="9">
        <v>0.33</v>
      </c>
      <c r="G567" s="10">
        <v>0.02</v>
      </c>
      <c r="H567" s="10">
        <v>20.83</v>
      </c>
      <c r="I567" s="18">
        <v>85</v>
      </c>
      <c r="J567" s="201">
        <v>0.01</v>
      </c>
      <c r="K567" s="201">
        <v>19</v>
      </c>
      <c r="L567" s="201"/>
      <c r="M567" s="201">
        <v>14.39</v>
      </c>
      <c r="N567" s="201">
        <v>7.4</v>
      </c>
      <c r="O567" s="201">
        <v>6.98</v>
      </c>
      <c r="P567" s="201">
        <v>0.34</v>
      </c>
      <c r="Q567" s="24"/>
      <c r="R567" s="6"/>
      <c r="S567" s="9">
        <v>0.4</v>
      </c>
      <c r="T567" s="10">
        <v>0.02</v>
      </c>
      <c r="U567" s="10">
        <v>24.99</v>
      </c>
      <c r="V567" s="6">
        <v>102</v>
      </c>
      <c r="W567" s="512" t="s">
        <v>6</v>
      </c>
      <c r="X567" s="499"/>
      <c r="Y567" s="513"/>
      <c r="Z567" s="38">
        <v>12</v>
      </c>
      <c r="AA567" s="38">
        <v>12</v>
      </c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>
        <v>15</v>
      </c>
      <c r="AP567" s="38">
        <v>15</v>
      </c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E567" s="178">
        <v>0.05</v>
      </c>
      <c r="BF567" s="179">
        <v>21</v>
      </c>
      <c r="BG567" s="179"/>
      <c r="BH567" s="179">
        <v>16.8</v>
      </c>
      <c r="BI567" s="179">
        <v>9.6</v>
      </c>
      <c r="BJ567" s="179">
        <v>7.85</v>
      </c>
      <c r="BK567" s="180">
        <v>0.56999999999999995</v>
      </c>
    </row>
    <row r="568" spans="1:63" ht="15.75" customHeight="1" x14ac:dyDescent="0.25">
      <c r="A568" s="504" t="s">
        <v>10</v>
      </c>
      <c r="B568" s="504"/>
      <c r="C568" s="504"/>
      <c r="D568" s="54">
        <v>25</v>
      </c>
      <c r="E568" s="49">
        <v>25</v>
      </c>
      <c r="F568" s="50">
        <v>1.98</v>
      </c>
      <c r="G568" s="51">
        <v>0.25</v>
      </c>
      <c r="H568" s="51">
        <v>12.08</v>
      </c>
      <c r="I568" s="213">
        <v>58.3</v>
      </c>
      <c r="J568" s="178">
        <v>4.4999999999999998E-2</v>
      </c>
      <c r="K568" s="179"/>
      <c r="L568" s="179"/>
      <c r="M568" s="179">
        <v>10</v>
      </c>
      <c r="N568" s="179">
        <v>46.8</v>
      </c>
      <c r="O568" s="179">
        <v>13.2</v>
      </c>
      <c r="P568" s="180">
        <v>1.07</v>
      </c>
      <c r="Q568" s="54">
        <v>30</v>
      </c>
      <c r="R568" s="49">
        <v>30</v>
      </c>
      <c r="S568" s="50">
        <v>2.37</v>
      </c>
      <c r="T568" s="51">
        <v>0.3</v>
      </c>
      <c r="U568" s="51">
        <v>14.49</v>
      </c>
      <c r="V568" s="49">
        <v>70</v>
      </c>
      <c r="W568" s="511" t="s">
        <v>10</v>
      </c>
      <c r="X568" s="511"/>
      <c r="Y568" s="511"/>
      <c r="Z568" s="38">
        <v>30</v>
      </c>
      <c r="AA568" s="51">
        <v>30</v>
      </c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38">
        <v>40</v>
      </c>
      <c r="AP568" s="51">
        <v>40</v>
      </c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E568" s="178">
        <v>5.3999999999999999E-2</v>
      </c>
      <c r="BF568" s="179"/>
      <c r="BG568" s="179"/>
      <c r="BH568" s="179">
        <v>10.5</v>
      </c>
      <c r="BI568" s="179">
        <v>47.4</v>
      </c>
      <c r="BJ568" s="179">
        <v>14.1</v>
      </c>
      <c r="BK568" s="180">
        <v>1.17</v>
      </c>
    </row>
    <row r="569" spans="1:63" ht="15.75" customHeight="1" x14ac:dyDescent="0.25">
      <c r="A569" s="504" t="s">
        <v>23</v>
      </c>
      <c r="B569" s="504"/>
      <c r="C569" s="504"/>
      <c r="D569" s="200">
        <v>30</v>
      </c>
      <c r="E569" s="201">
        <v>30</v>
      </c>
      <c r="F569" s="201">
        <v>2.64</v>
      </c>
      <c r="G569" s="201">
        <v>0.48</v>
      </c>
      <c r="H569" s="201">
        <v>13.36</v>
      </c>
      <c r="I569" s="201">
        <v>70</v>
      </c>
      <c r="J569" s="201">
        <v>5.3999999999999999E-2</v>
      </c>
      <c r="K569" s="201"/>
      <c r="L569" s="201"/>
      <c r="M569" s="201">
        <v>10.5</v>
      </c>
      <c r="N569" s="201">
        <v>47.4</v>
      </c>
      <c r="O569" s="201">
        <v>14.1</v>
      </c>
      <c r="P569" s="201">
        <v>1.17</v>
      </c>
      <c r="Q569" s="200">
        <v>40</v>
      </c>
      <c r="R569" s="201">
        <v>40</v>
      </c>
      <c r="S569" s="201">
        <v>2.98</v>
      </c>
      <c r="T569" s="201">
        <v>0.6</v>
      </c>
      <c r="U569" s="201">
        <v>15.2</v>
      </c>
      <c r="V569" s="201">
        <v>85</v>
      </c>
      <c r="W569" s="544" t="s">
        <v>23</v>
      </c>
      <c r="X569" s="545"/>
      <c r="Y569" s="546"/>
      <c r="Z569" s="200">
        <v>25</v>
      </c>
      <c r="AA569" s="201">
        <v>25</v>
      </c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0">
        <v>30</v>
      </c>
      <c r="AP569" s="201">
        <v>30</v>
      </c>
      <c r="AQ569" s="201"/>
      <c r="AR569" s="201"/>
      <c r="AS569" s="201"/>
      <c r="AT569" s="201"/>
      <c r="AU569" s="201"/>
      <c r="AV569" s="201"/>
      <c r="AW569" s="201"/>
      <c r="AX569" s="201"/>
      <c r="AY569" s="201"/>
      <c r="AZ569" s="201"/>
      <c r="BA569" s="201"/>
      <c r="BB569" s="201"/>
      <c r="BC569" s="201"/>
      <c r="BD569" s="230"/>
      <c r="BE569" s="201">
        <v>0.06</v>
      </c>
      <c r="BF569" s="201"/>
      <c r="BG569" s="201"/>
      <c r="BH569" s="201">
        <v>12.8</v>
      </c>
      <c r="BI569" s="201">
        <v>47.4</v>
      </c>
      <c r="BJ569" s="201">
        <v>14.1</v>
      </c>
      <c r="BK569" s="201">
        <v>1.17</v>
      </c>
    </row>
    <row r="570" spans="1:63" s="77" customFormat="1" ht="15.75" customHeight="1" x14ac:dyDescent="0.25">
      <c r="A570" s="517" t="s">
        <v>187</v>
      </c>
      <c r="B570" s="517"/>
      <c r="C570" s="517"/>
      <c r="D570" s="61"/>
      <c r="E570" s="62">
        <f>SUM(E533+E543+E550+E558+E564+E568+E569)</f>
        <v>555</v>
      </c>
      <c r="F570" s="117">
        <f>SUM(F541:F569)</f>
        <v>23.049999999999997</v>
      </c>
      <c r="G570" s="117">
        <f t="shared" ref="G570:P570" si="49">SUM(G541:G569)</f>
        <v>9.58</v>
      </c>
      <c r="H570" s="117">
        <f t="shared" si="49"/>
        <v>89.72</v>
      </c>
      <c r="I570" s="117">
        <f t="shared" si="49"/>
        <v>573.79999999999995</v>
      </c>
      <c r="J570" s="117">
        <f t="shared" si="49"/>
        <v>1.109</v>
      </c>
      <c r="K570" s="117">
        <f t="shared" si="49"/>
        <v>26.07</v>
      </c>
      <c r="L570" s="117">
        <f t="shared" si="49"/>
        <v>68.5</v>
      </c>
      <c r="M570" s="117">
        <f t="shared" si="49"/>
        <v>92.59</v>
      </c>
      <c r="N570" s="117">
        <f t="shared" si="49"/>
        <v>296.91999999999996</v>
      </c>
      <c r="O570" s="117">
        <f t="shared" si="49"/>
        <v>91.22999999999999</v>
      </c>
      <c r="P570" s="117">
        <f t="shared" si="49"/>
        <v>5.6400000000000006</v>
      </c>
      <c r="Q570" s="187"/>
      <c r="R570" s="62">
        <f>SUM(R533+R543+R550+R558+R564+R568+R569)</f>
        <v>770</v>
      </c>
      <c r="S570" s="117">
        <f t="shared" ref="S570:BK570" si="50">SUM(S541:S569)</f>
        <v>30.33</v>
      </c>
      <c r="T570" s="117">
        <f t="shared" si="50"/>
        <v>13.81</v>
      </c>
      <c r="U570" s="117">
        <f t="shared" si="50"/>
        <v>115.3</v>
      </c>
      <c r="V570" s="117">
        <f t="shared" si="50"/>
        <v>753.58999999999992</v>
      </c>
      <c r="W570" s="117">
        <f t="shared" si="50"/>
        <v>0</v>
      </c>
      <c r="X570" s="117">
        <f t="shared" si="50"/>
        <v>0</v>
      </c>
      <c r="Y570" s="117">
        <f t="shared" si="50"/>
        <v>0</v>
      </c>
      <c r="Z570" s="117">
        <f t="shared" si="50"/>
        <v>283.5</v>
      </c>
      <c r="AA570" s="117">
        <f t="shared" si="50"/>
        <v>552.29999999999995</v>
      </c>
      <c r="AB570" s="117">
        <f t="shared" si="50"/>
        <v>135.89000000000001</v>
      </c>
      <c r="AC570" s="117">
        <f t="shared" si="50"/>
        <v>548.8900000000001</v>
      </c>
      <c r="AD570" s="117">
        <f t="shared" si="50"/>
        <v>46.25</v>
      </c>
      <c r="AE570" s="117">
        <f t="shared" si="50"/>
        <v>53.75</v>
      </c>
      <c r="AF570" s="117">
        <f t="shared" si="50"/>
        <v>110.14</v>
      </c>
      <c r="AG570" s="117">
        <f t="shared" si="50"/>
        <v>2.5049999999999999</v>
      </c>
      <c r="AH570" s="117">
        <f t="shared" si="50"/>
        <v>20</v>
      </c>
      <c r="AI570" s="117">
        <f t="shared" si="50"/>
        <v>1561.05</v>
      </c>
      <c r="AJ570" s="117">
        <f t="shared" si="50"/>
        <v>3.27</v>
      </c>
      <c r="AK570" s="117">
        <f t="shared" si="50"/>
        <v>0.1555</v>
      </c>
      <c r="AL570" s="117">
        <f t="shared" si="50"/>
        <v>9.1999999999999998E-2</v>
      </c>
      <c r="AM570" s="117">
        <f t="shared" si="50"/>
        <v>1.859</v>
      </c>
      <c r="AN570" s="117">
        <f t="shared" si="50"/>
        <v>11.122</v>
      </c>
      <c r="AO570" s="117">
        <f t="shared" si="50"/>
        <v>411</v>
      </c>
      <c r="AP570" s="117">
        <f t="shared" si="50"/>
        <v>739</v>
      </c>
      <c r="AQ570" s="117">
        <f t="shared" si="50"/>
        <v>226.32000000000002</v>
      </c>
      <c r="AR570" s="117">
        <f t="shared" si="50"/>
        <v>904.11999999999989</v>
      </c>
      <c r="AS570" s="117">
        <f t="shared" si="50"/>
        <v>75.25</v>
      </c>
      <c r="AT570" s="117">
        <f t="shared" si="50"/>
        <v>82.25</v>
      </c>
      <c r="AU570" s="117">
        <f t="shared" si="50"/>
        <v>170.25</v>
      </c>
      <c r="AV570" s="117">
        <f t="shared" si="50"/>
        <v>3.79</v>
      </c>
      <c r="AW570" s="117">
        <f t="shared" si="50"/>
        <v>20</v>
      </c>
      <c r="AX570" s="117">
        <f t="shared" si="50"/>
        <v>2591.75</v>
      </c>
      <c r="AY570" s="117">
        <f t="shared" si="50"/>
        <v>5.1150000000000002</v>
      </c>
      <c r="AZ570" s="117">
        <f t="shared" si="50"/>
        <v>0.24249999999999999</v>
      </c>
      <c r="BA570" s="117">
        <f t="shared" si="50"/>
        <v>0.13450000000000001</v>
      </c>
      <c r="BB570" s="117">
        <f t="shared" si="50"/>
        <v>2.8319999999999999</v>
      </c>
      <c r="BC570" s="117">
        <f t="shared" si="50"/>
        <v>18.53</v>
      </c>
      <c r="BD570" s="117">
        <f t="shared" si="50"/>
        <v>0</v>
      </c>
      <c r="BE570" s="117">
        <f t="shared" si="50"/>
        <v>0.49399999999999999</v>
      </c>
      <c r="BF570" s="117">
        <f t="shared" si="50"/>
        <v>29.2</v>
      </c>
      <c r="BG570" s="117">
        <f t="shared" si="50"/>
        <v>89.8</v>
      </c>
      <c r="BH570" s="117">
        <f t="shared" si="50"/>
        <v>115.06</v>
      </c>
      <c r="BI570" s="117">
        <f t="shared" si="50"/>
        <v>342.21</v>
      </c>
      <c r="BJ570" s="117">
        <f t="shared" si="50"/>
        <v>105.22999999999998</v>
      </c>
      <c r="BK570" s="117">
        <f t="shared" si="50"/>
        <v>6.62</v>
      </c>
    </row>
    <row r="571" spans="1:63" ht="12.75" hidden="1" customHeight="1" x14ac:dyDescent="0.3">
      <c r="A571" s="512"/>
      <c r="B571" s="512"/>
      <c r="C571" s="512"/>
      <c r="D571" s="54"/>
      <c r="E571" s="47"/>
      <c r="F571" s="56"/>
      <c r="G571" s="57"/>
      <c r="H571" s="57"/>
      <c r="I571" s="58"/>
      <c r="J571" s="202"/>
      <c r="K571" s="202"/>
      <c r="L571" s="202"/>
      <c r="M571" s="202"/>
      <c r="N571" s="202"/>
      <c r="O571" s="202"/>
      <c r="P571" s="202"/>
      <c r="Q571" s="88"/>
      <c r="R571" s="87"/>
      <c r="S571" s="56"/>
      <c r="T571" s="58"/>
      <c r="U571" s="104"/>
      <c r="V571" s="105"/>
      <c r="W571" s="513"/>
      <c r="X571" s="513"/>
      <c r="Y571" s="513"/>
      <c r="Z571" s="38"/>
      <c r="AA571" s="38"/>
      <c r="AB571" s="57"/>
      <c r="AC571" s="51"/>
      <c r="AD571" s="51"/>
      <c r="AE571" s="57"/>
      <c r="AF571" s="57"/>
      <c r="AG571" s="51"/>
      <c r="AH571" s="51"/>
      <c r="AI571" s="57"/>
      <c r="AJ571" s="57"/>
      <c r="AK571" s="51"/>
      <c r="AL571" s="51"/>
      <c r="AM571" s="51"/>
      <c r="AN571" s="51"/>
      <c r="AO571" s="89"/>
      <c r="AP571" s="89"/>
      <c r="AQ571" s="57"/>
      <c r="AR571" s="51"/>
      <c r="AS571" s="51"/>
      <c r="AT571" s="57"/>
      <c r="AU571" s="57"/>
      <c r="AV571" s="51"/>
      <c r="AW571" s="51"/>
      <c r="AX571" s="57"/>
      <c r="AY571" s="57"/>
      <c r="AZ571" s="51"/>
      <c r="BA571" s="51"/>
      <c r="BB571" s="51"/>
      <c r="BC571" s="51"/>
      <c r="BE571" s="202"/>
      <c r="BF571" s="202"/>
      <c r="BG571" s="202"/>
      <c r="BH571" s="202"/>
      <c r="BI571" s="202"/>
      <c r="BJ571" s="202"/>
      <c r="BK571" s="202"/>
    </row>
    <row r="572" spans="1:63" ht="15.75" customHeight="1" x14ac:dyDescent="0.25">
      <c r="A572" s="644" t="s">
        <v>24</v>
      </c>
      <c r="B572" s="644"/>
      <c r="C572" s="644"/>
      <c r="D572" s="54"/>
      <c r="E572" s="47"/>
      <c r="F572" s="44"/>
      <c r="G572" s="38"/>
      <c r="H572" s="38"/>
      <c r="I572" s="45"/>
      <c r="J572" s="200"/>
      <c r="K572" s="200"/>
      <c r="L572" s="200"/>
      <c r="M572" s="200"/>
      <c r="N572" s="200"/>
      <c r="O572" s="200"/>
      <c r="P572" s="200"/>
      <c r="Q572" s="44"/>
      <c r="R572" s="47"/>
      <c r="S572" s="44"/>
      <c r="T572" s="51"/>
      <c r="U572" s="104"/>
      <c r="V572" s="105"/>
      <c r="W572" s="511" t="s">
        <v>24</v>
      </c>
      <c r="X572" s="511"/>
      <c r="Y572" s="511"/>
      <c r="Z572" s="38"/>
      <c r="AA572" s="38"/>
      <c r="AB572" s="51"/>
      <c r="AC572" s="51"/>
      <c r="AD572" s="51"/>
      <c r="AE572" s="38"/>
      <c r="AF572" s="51"/>
      <c r="AG572" s="51"/>
      <c r="AH572" s="51"/>
      <c r="AI572" s="38"/>
      <c r="AJ572" s="51"/>
      <c r="AK572" s="51"/>
      <c r="AL572" s="51"/>
      <c r="AM572" s="51"/>
      <c r="AN572" s="51"/>
      <c r="AO572" s="38"/>
      <c r="AP572" s="38"/>
      <c r="AQ572" s="51"/>
      <c r="AR572" s="51"/>
      <c r="AS572" s="51"/>
      <c r="AT572" s="38"/>
      <c r="AU572" s="51"/>
      <c r="AV572" s="51"/>
      <c r="AW572" s="51"/>
      <c r="AX572" s="38"/>
      <c r="AY572" s="51"/>
      <c r="AZ572" s="51"/>
      <c r="BA572" s="51"/>
      <c r="BB572" s="51"/>
      <c r="BC572" s="51"/>
      <c r="BE572" s="200"/>
      <c r="BF572" s="200"/>
      <c r="BG572" s="200"/>
      <c r="BH572" s="200"/>
      <c r="BI572" s="200"/>
      <c r="BJ572" s="200"/>
      <c r="BK572" s="200"/>
    </row>
    <row r="573" spans="1:63" ht="15.75" customHeight="1" x14ac:dyDescent="0.25">
      <c r="A573" s="506" t="s">
        <v>223</v>
      </c>
      <c r="B573" s="506"/>
      <c r="C573" s="506"/>
      <c r="D573" s="54"/>
      <c r="E573" s="47"/>
      <c r="F573" s="44"/>
      <c r="G573" s="38"/>
      <c r="H573" s="38"/>
      <c r="I573" s="45"/>
      <c r="J573" s="200"/>
      <c r="K573" s="200"/>
      <c r="L573" s="200"/>
      <c r="M573" s="200"/>
      <c r="N573" s="200"/>
      <c r="O573" s="200"/>
      <c r="P573" s="200"/>
      <c r="Q573" s="44"/>
      <c r="R573" s="47"/>
      <c r="S573" s="44"/>
      <c r="T573" s="38"/>
      <c r="U573" s="38"/>
      <c r="V573" s="47"/>
      <c r="W573" s="513" t="s">
        <v>22</v>
      </c>
      <c r="X573" s="513"/>
      <c r="Y573" s="513"/>
      <c r="Z573" s="38">
        <v>15</v>
      </c>
      <c r="AA573" s="38">
        <v>15</v>
      </c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>
        <v>18</v>
      </c>
      <c r="AP573" s="38">
        <v>18</v>
      </c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E573" s="200"/>
      <c r="BF573" s="200"/>
      <c r="BG573" s="200"/>
      <c r="BH573" s="200"/>
      <c r="BI573" s="200"/>
      <c r="BJ573" s="200"/>
      <c r="BK573" s="200"/>
    </row>
    <row r="574" spans="1:63" ht="15.75" customHeight="1" x14ac:dyDescent="0.25">
      <c r="A574" s="506" t="s">
        <v>233</v>
      </c>
      <c r="B574" s="506"/>
      <c r="C574" s="506"/>
      <c r="D574" s="54"/>
      <c r="E574" s="49">
        <v>60</v>
      </c>
      <c r="F574" s="44"/>
      <c r="G574" s="38"/>
      <c r="H574" s="38"/>
      <c r="I574" s="45"/>
      <c r="J574" s="200"/>
      <c r="K574" s="200"/>
      <c r="L574" s="200"/>
      <c r="M574" s="200"/>
      <c r="N574" s="200"/>
      <c r="O574" s="200"/>
      <c r="P574" s="200"/>
      <c r="Q574" s="44"/>
      <c r="R574" s="49">
        <v>60</v>
      </c>
      <c r="S574" s="44"/>
      <c r="T574" s="38"/>
      <c r="U574" s="38"/>
      <c r="V574" s="47"/>
      <c r="W574" s="513" t="s">
        <v>6</v>
      </c>
      <c r="X574" s="513"/>
      <c r="Y574" s="513"/>
      <c r="Z574" s="38">
        <v>12</v>
      </c>
      <c r="AA574" s="38">
        <v>12</v>
      </c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>
        <v>15</v>
      </c>
      <c r="AP574" s="38">
        <v>15</v>
      </c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E574" s="200"/>
      <c r="BF574" s="200"/>
      <c r="BG574" s="200"/>
      <c r="BH574" s="200"/>
      <c r="BI574" s="200"/>
      <c r="BJ574" s="200"/>
      <c r="BK574" s="200"/>
    </row>
    <row r="575" spans="1:63" ht="15.75" customHeight="1" x14ac:dyDescent="0.25">
      <c r="A575" s="527" t="s">
        <v>224</v>
      </c>
      <c r="B575" s="527"/>
      <c r="C575" s="527"/>
      <c r="D575" s="54"/>
      <c r="E575" s="47"/>
      <c r="F575" s="44"/>
      <c r="G575" s="38"/>
      <c r="H575" s="38"/>
      <c r="I575" s="45"/>
      <c r="J575" s="200"/>
      <c r="K575" s="200"/>
      <c r="L575" s="200"/>
      <c r="M575" s="200"/>
      <c r="N575" s="200"/>
      <c r="O575" s="200"/>
      <c r="P575" s="200"/>
      <c r="Q575" s="44"/>
      <c r="R575" s="47"/>
      <c r="S575" s="44"/>
      <c r="T575" s="38"/>
      <c r="U575" s="38"/>
      <c r="V575" s="47"/>
      <c r="W575" s="513"/>
      <c r="X575" s="513"/>
      <c r="Y575" s="513"/>
      <c r="Z575" s="38"/>
      <c r="AA575" s="38"/>
      <c r="AB575" s="51">
        <v>1.9</v>
      </c>
      <c r="AC575" s="51">
        <v>87.4</v>
      </c>
      <c r="AD575" s="51">
        <v>23.9</v>
      </c>
      <c r="AE575" s="51">
        <v>4.5</v>
      </c>
      <c r="AF575" s="51">
        <v>11.6</v>
      </c>
      <c r="AG575" s="51">
        <v>0.94</v>
      </c>
      <c r="AH575" s="51"/>
      <c r="AI575" s="51">
        <v>2</v>
      </c>
      <c r="AJ575" s="51">
        <v>0.15</v>
      </c>
      <c r="AK575" s="51">
        <v>2E-3</v>
      </c>
      <c r="AL575" s="51">
        <v>5.0000000000000001E-3</v>
      </c>
      <c r="AM575" s="51">
        <v>0.108</v>
      </c>
      <c r="AN575" s="51">
        <v>0.3</v>
      </c>
      <c r="AO575" s="51"/>
      <c r="AP575" s="51"/>
      <c r="AQ575" s="51">
        <v>2.2999999999999998</v>
      </c>
      <c r="AR575" s="51">
        <v>104.8</v>
      </c>
      <c r="AS575" s="51">
        <v>28.6</v>
      </c>
      <c r="AT575" s="51">
        <v>5.4</v>
      </c>
      <c r="AU575" s="51">
        <v>13.9</v>
      </c>
      <c r="AV575" s="51">
        <v>1.1200000000000001</v>
      </c>
      <c r="AW575" s="51"/>
      <c r="AX575" s="51">
        <v>2</v>
      </c>
      <c r="AY575" s="51">
        <v>0.18</v>
      </c>
      <c r="AZ575" s="51">
        <v>3.0000000000000001E-3</v>
      </c>
      <c r="BA575" s="51">
        <v>6.0000000000000001E-3</v>
      </c>
      <c r="BB575" s="51">
        <v>0.13</v>
      </c>
      <c r="BC575" s="51">
        <v>0.36</v>
      </c>
      <c r="BE575" s="200"/>
      <c r="BF575" s="200"/>
      <c r="BG575" s="200"/>
      <c r="BH575" s="200"/>
      <c r="BI575" s="200"/>
      <c r="BJ575" s="200"/>
      <c r="BK575" s="200"/>
    </row>
    <row r="576" spans="1:63" ht="15.75" customHeight="1" x14ac:dyDescent="0.25">
      <c r="A576" s="527" t="s">
        <v>225</v>
      </c>
      <c r="B576" s="527"/>
      <c r="C576" s="527"/>
      <c r="D576" s="86">
        <v>38</v>
      </c>
      <c r="E576" s="87">
        <v>38</v>
      </c>
      <c r="F576" s="88"/>
      <c r="G576" s="89"/>
      <c r="H576" s="89"/>
      <c r="I576" s="109"/>
      <c r="J576" s="206"/>
      <c r="K576" s="206"/>
      <c r="L576" s="206"/>
      <c r="M576" s="206"/>
      <c r="N576" s="206"/>
      <c r="O576" s="206"/>
      <c r="P576" s="206"/>
      <c r="Q576" s="88">
        <v>38</v>
      </c>
      <c r="R576" s="87">
        <v>38</v>
      </c>
      <c r="S576" s="88"/>
      <c r="T576" s="89"/>
      <c r="U576" s="89"/>
      <c r="V576" s="87"/>
      <c r="W576" s="511" t="s">
        <v>10</v>
      </c>
      <c r="X576" s="511"/>
      <c r="Y576" s="511"/>
      <c r="Z576" s="38">
        <v>25</v>
      </c>
      <c r="AA576" s="51">
        <v>25</v>
      </c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>
        <v>30</v>
      </c>
      <c r="AP576" s="51">
        <v>30</v>
      </c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E576" s="206"/>
      <c r="BF576" s="206"/>
      <c r="BG576" s="206"/>
      <c r="BH576" s="206"/>
      <c r="BI576" s="206"/>
      <c r="BJ576" s="206"/>
      <c r="BK576" s="206"/>
    </row>
    <row r="577" spans="1:63" ht="15.75" customHeight="1" x14ac:dyDescent="0.25">
      <c r="A577" s="527" t="s">
        <v>6</v>
      </c>
      <c r="B577" s="527"/>
      <c r="C577" s="527"/>
      <c r="D577" s="86">
        <v>2.8</v>
      </c>
      <c r="E577" s="87">
        <v>2.8</v>
      </c>
      <c r="F577" s="88"/>
      <c r="G577" s="89"/>
      <c r="H577" s="89"/>
      <c r="I577" s="109"/>
      <c r="J577" s="206"/>
      <c r="K577" s="206"/>
      <c r="L577" s="206"/>
      <c r="M577" s="206"/>
      <c r="N577" s="206"/>
      <c r="O577" s="206"/>
      <c r="P577" s="206"/>
      <c r="Q577" s="88">
        <v>2.8</v>
      </c>
      <c r="R577" s="87">
        <v>2.8</v>
      </c>
      <c r="S577" s="88"/>
      <c r="T577" s="89"/>
      <c r="U577" s="89"/>
      <c r="V577" s="87"/>
      <c r="W577" s="511" t="s">
        <v>23</v>
      </c>
      <c r="X577" s="511"/>
      <c r="Y577" s="511"/>
      <c r="Z577" s="38">
        <v>30</v>
      </c>
      <c r="AA577" s="51">
        <v>30</v>
      </c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>
        <v>40</v>
      </c>
      <c r="AP577" s="51">
        <v>40</v>
      </c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E577" s="206"/>
      <c r="BF577" s="206"/>
      <c r="BG577" s="206"/>
      <c r="BH577" s="206"/>
      <c r="BI577" s="206"/>
      <c r="BJ577" s="206"/>
      <c r="BK577" s="206"/>
    </row>
    <row r="578" spans="1:63" s="77" customFormat="1" ht="15.75" customHeight="1" x14ac:dyDescent="0.25">
      <c r="A578" s="527" t="s">
        <v>19</v>
      </c>
      <c r="B578" s="527"/>
      <c r="C578" s="527"/>
      <c r="D578" s="86">
        <v>4</v>
      </c>
      <c r="E578" s="87">
        <v>4</v>
      </c>
      <c r="F578" s="88"/>
      <c r="G578" s="89"/>
      <c r="H578" s="89"/>
      <c r="I578" s="109"/>
      <c r="J578" s="206"/>
      <c r="K578" s="206"/>
      <c r="L578" s="206"/>
      <c r="M578" s="206"/>
      <c r="N578" s="206"/>
      <c r="O578" s="206"/>
      <c r="P578" s="206"/>
      <c r="Q578" s="88">
        <v>4</v>
      </c>
      <c r="R578" s="87">
        <v>4</v>
      </c>
      <c r="S578" s="88"/>
      <c r="T578" s="89"/>
      <c r="U578" s="89"/>
      <c r="V578" s="87"/>
      <c r="W578" s="603" t="s">
        <v>187</v>
      </c>
      <c r="X578" s="603"/>
      <c r="Y578" s="603"/>
      <c r="Z578" s="64"/>
      <c r="AA578" s="64"/>
      <c r="AB578" s="114"/>
      <c r="AC578" s="65"/>
      <c r="AD578" s="65"/>
      <c r="AE578" s="114"/>
      <c r="AF578" s="114"/>
      <c r="AG578" s="65"/>
      <c r="AH578" s="65"/>
      <c r="AI578" s="114"/>
      <c r="AJ578" s="114"/>
      <c r="AK578" s="65"/>
      <c r="AL578" s="65"/>
      <c r="AM578" s="65"/>
      <c r="AN578" s="65"/>
      <c r="AO578" s="118"/>
      <c r="AP578" s="118"/>
      <c r="AQ578" s="114"/>
      <c r="AR578" s="65"/>
      <c r="AS578" s="65"/>
      <c r="AT578" s="114"/>
      <c r="AU578" s="114"/>
      <c r="AV578" s="65"/>
      <c r="AW578" s="65"/>
      <c r="AX578" s="114"/>
      <c r="AY578" s="114"/>
      <c r="AZ578" s="65"/>
      <c r="BA578" s="65"/>
      <c r="BB578" s="65"/>
      <c r="BC578" s="65"/>
      <c r="BE578" s="206"/>
      <c r="BF578" s="206"/>
      <c r="BG578" s="206"/>
      <c r="BH578" s="206"/>
      <c r="BI578" s="206"/>
      <c r="BJ578" s="206"/>
      <c r="BK578" s="206"/>
    </row>
    <row r="579" spans="1:63" ht="15.75" customHeight="1" x14ac:dyDescent="0.25">
      <c r="A579" s="527" t="s">
        <v>226</v>
      </c>
      <c r="B579" s="527"/>
      <c r="C579" s="527"/>
      <c r="D579" s="86" t="s">
        <v>255</v>
      </c>
      <c r="E579" s="87">
        <v>4.0999999999999996</v>
      </c>
      <c r="F579" s="88"/>
      <c r="G579" s="89"/>
      <c r="H579" s="89"/>
      <c r="I579" s="109"/>
      <c r="J579" s="206"/>
      <c r="K579" s="206"/>
      <c r="L579" s="206"/>
      <c r="M579" s="206"/>
      <c r="N579" s="206"/>
      <c r="O579" s="206"/>
      <c r="P579" s="206"/>
      <c r="Q579" s="88" t="s">
        <v>255</v>
      </c>
      <c r="R579" s="87">
        <v>4.0999999999999996</v>
      </c>
      <c r="S579" s="88"/>
      <c r="T579" s="89"/>
      <c r="U579" s="89"/>
      <c r="V579" s="87"/>
      <c r="W579" s="511" t="s">
        <v>24</v>
      </c>
      <c r="X579" s="511"/>
      <c r="Y579" s="511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E579" s="206"/>
      <c r="BF579" s="206"/>
      <c r="BG579" s="206"/>
      <c r="BH579" s="206"/>
      <c r="BI579" s="206"/>
      <c r="BJ579" s="206"/>
      <c r="BK579" s="206"/>
    </row>
    <row r="580" spans="1:63" ht="15.75" customHeight="1" x14ac:dyDescent="0.25">
      <c r="A580" s="527" t="s">
        <v>45</v>
      </c>
      <c r="B580" s="527"/>
      <c r="C580" s="527"/>
      <c r="D580" s="86">
        <v>0.4</v>
      </c>
      <c r="E580" s="87">
        <v>0.4</v>
      </c>
      <c r="F580" s="88"/>
      <c r="G580" s="89"/>
      <c r="H580" s="89"/>
      <c r="I580" s="109"/>
      <c r="J580" s="206"/>
      <c r="K580" s="206"/>
      <c r="L580" s="206"/>
      <c r="M580" s="206"/>
      <c r="N580" s="206"/>
      <c r="O580" s="206"/>
      <c r="P580" s="206"/>
      <c r="Q580" s="88">
        <v>0.4</v>
      </c>
      <c r="R580" s="87">
        <v>0.4</v>
      </c>
      <c r="S580" s="88"/>
      <c r="T580" s="89"/>
      <c r="U580" s="89"/>
      <c r="V580" s="87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E580" s="206"/>
      <c r="BF580" s="206"/>
      <c r="BG580" s="206"/>
      <c r="BH580" s="206"/>
      <c r="BI580" s="206"/>
      <c r="BJ580" s="206"/>
      <c r="BK580" s="206"/>
    </row>
    <row r="581" spans="1:63" ht="15.75" customHeight="1" x14ac:dyDescent="0.25">
      <c r="A581" s="507" t="s">
        <v>8</v>
      </c>
      <c r="B581" s="507"/>
      <c r="C581" s="507"/>
      <c r="D581" s="54">
        <v>0.48</v>
      </c>
      <c r="E581" s="47">
        <v>0.48</v>
      </c>
      <c r="F581" s="44"/>
      <c r="G581" s="38"/>
      <c r="H581" s="38"/>
      <c r="I581" s="45"/>
      <c r="J581" s="200"/>
      <c r="K581" s="200"/>
      <c r="L581" s="200"/>
      <c r="M581" s="200"/>
      <c r="N581" s="200"/>
      <c r="O581" s="200"/>
      <c r="P581" s="200"/>
      <c r="Q581" s="44">
        <v>0.48</v>
      </c>
      <c r="R581" s="47">
        <v>0.48</v>
      </c>
      <c r="S581" s="44"/>
      <c r="T581" s="38"/>
      <c r="U581" s="38"/>
      <c r="V581" s="47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E581" s="200"/>
      <c r="BF581" s="200"/>
      <c r="BG581" s="200"/>
      <c r="BH581" s="200"/>
      <c r="BI581" s="200"/>
      <c r="BJ581" s="200"/>
      <c r="BK581" s="200"/>
    </row>
    <row r="582" spans="1:63" ht="15.75" customHeight="1" x14ac:dyDescent="0.25">
      <c r="A582" s="507" t="s">
        <v>232</v>
      </c>
      <c r="B582" s="507"/>
      <c r="C582" s="507"/>
      <c r="D582" s="54">
        <v>25</v>
      </c>
      <c r="E582" s="47">
        <v>25</v>
      </c>
      <c r="F582" s="44"/>
      <c r="G582" s="38"/>
      <c r="H582" s="38"/>
      <c r="I582" s="45"/>
      <c r="J582" s="200"/>
      <c r="K582" s="200"/>
      <c r="L582" s="200"/>
      <c r="M582" s="200"/>
      <c r="N582" s="200"/>
      <c r="O582" s="200"/>
      <c r="P582" s="200"/>
      <c r="Q582" s="44">
        <v>25</v>
      </c>
      <c r="R582" s="47">
        <v>25</v>
      </c>
      <c r="S582" s="44"/>
      <c r="T582" s="38"/>
      <c r="U582" s="38"/>
      <c r="V582" s="47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E582" s="200"/>
      <c r="BF582" s="200"/>
      <c r="BG582" s="200"/>
      <c r="BH582" s="200"/>
      <c r="BI582" s="200"/>
      <c r="BJ582" s="200"/>
      <c r="BK582" s="200"/>
    </row>
    <row r="583" spans="1:63" ht="15.75" customHeight="1" x14ac:dyDescent="0.25">
      <c r="A583" s="507" t="s">
        <v>227</v>
      </c>
      <c r="B583" s="507"/>
      <c r="C583" s="507"/>
      <c r="D583" s="54">
        <v>0.2</v>
      </c>
      <c r="E583" s="47">
        <v>0.2</v>
      </c>
      <c r="F583" s="44"/>
      <c r="G583" s="38"/>
      <c r="H583" s="38"/>
      <c r="I583" s="45"/>
      <c r="J583" s="200"/>
      <c r="K583" s="200"/>
      <c r="L583" s="200"/>
      <c r="M583" s="200"/>
      <c r="N583" s="200"/>
      <c r="O583" s="200"/>
      <c r="P583" s="200"/>
      <c r="Q583" s="44">
        <v>0.2</v>
      </c>
      <c r="R583" s="47">
        <v>0.2</v>
      </c>
      <c r="S583" s="44"/>
      <c r="T583" s="38"/>
      <c r="U583" s="38"/>
      <c r="V583" s="47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E583" s="200"/>
      <c r="BF583" s="200"/>
      <c r="BG583" s="200"/>
      <c r="BH583" s="200"/>
      <c r="BI583" s="200"/>
      <c r="BJ583" s="200"/>
      <c r="BK583" s="200"/>
    </row>
    <row r="584" spans="1:63" ht="15.75" customHeight="1" x14ac:dyDescent="0.25">
      <c r="A584" s="507" t="s">
        <v>108</v>
      </c>
      <c r="B584" s="507"/>
      <c r="C584" s="507"/>
      <c r="D584" s="54" t="s">
        <v>283</v>
      </c>
      <c r="E584" s="47">
        <v>1.2</v>
      </c>
      <c r="F584" s="44"/>
      <c r="G584" s="38"/>
      <c r="H584" s="38"/>
      <c r="I584" s="45"/>
      <c r="J584" s="200"/>
      <c r="K584" s="200"/>
      <c r="L584" s="200"/>
      <c r="M584" s="200"/>
      <c r="N584" s="200"/>
      <c r="O584" s="200"/>
      <c r="P584" s="200"/>
      <c r="Q584" s="44" t="s">
        <v>283</v>
      </c>
      <c r="R584" s="47">
        <v>1.2</v>
      </c>
      <c r="S584" s="44"/>
      <c r="T584" s="38"/>
      <c r="U584" s="38"/>
      <c r="V584" s="47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E584" s="200"/>
      <c r="BF584" s="200"/>
      <c r="BG584" s="200"/>
      <c r="BH584" s="200"/>
      <c r="BI584" s="200"/>
      <c r="BJ584" s="200"/>
      <c r="BK584" s="200"/>
    </row>
    <row r="585" spans="1:63" ht="15.75" customHeight="1" x14ac:dyDescent="0.3">
      <c r="A585" s="428"/>
      <c r="B585" s="427"/>
      <c r="C585" s="427"/>
      <c r="D585" s="54"/>
      <c r="E585" s="47"/>
      <c r="F585" s="50">
        <v>3.06</v>
      </c>
      <c r="G585" s="51">
        <v>2.12</v>
      </c>
      <c r="H585" s="51">
        <v>23.43</v>
      </c>
      <c r="I585" s="213">
        <v>143</v>
      </c>
      <c r="J585" s="178">
        <v>0.48</v>
      </c>
      <c r="K585" s="179">
        <v>0.02</v>
      </c>
      <c r="L585" s="179">
        <v>17</v>
      </c>
      <c r="M585" s="179">
        <v>105.4</v>
      </c>
      <c r="N585" s="179">
        <v>45.1</v>
      </c>
      <c r="O585" s="179">
        <v>10.8</v>
      </c>
      <c r="P585" s="180">
        <v>0.45</v>
      </c>
      <c r="Q585" s="54"/>
      <c r="R585" s="47"/>
      <c r="S585" s="50">
        <v>3.06</v>
      </c>
      <c r="T585" s="51">
        <v>2.12</v>
      </c>
      <c r="U585" s="51">
        <v>23.43</v>
      </c>
      <c r="V585" s="49">
        <v>143</v>
      </c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E585" s="178">
        <v>0.48</v>
      </c>
      <c r="BF585" s="179">
        <v>0.02</v>
      </c>
      <c r="BG585" s="179">
        <v>17</v>
      </c>
      <c r="BH585" s="179">
        <v>119.3</v>
      </c>
      <c r="BI585" s="179">
        <v>45.1</v>
      </c>
      <c r="BJ585" s="179">
        <v>10.8</v>
      </c>
      <c r="BK585" s="180">
        <v>0.45</v>
      </c>
    </row>
    <row r="586" spans="1:63" ht="15.75" customHeight="1" x14ac:dyDescent="0.25">
      <c r="A586" s="568" t="s">
        <v>278</v>
      </c>
      <c r="B586" s="568"/>
      <c r="C586" s="568"/>
      <c r="D586" s="54"/>
      <c r="E586" s="49">
        <v>150</v>
      </c>
      <c r="F586" s="50">
        <v>5.48</v>
      </c>
      <c r="G586" s="51">
        <v>4.88</v>
      </c>
      <c r="H586" s="51">
        <v>9.07</v>
      </c>
      <c r="I586" s="49">
        <v>125</v>
      </c>
      <c r="J586" s="178">
        <v>6.3E-2</v>
      </c>
      <c r="K586" s="179">
        <v>2.0499999999999998</v>
      </c>
      <c r="L586" s="179">
        <v>32</v>
      </c>
      <c r="M586" s="179">
        <v>189.6</v>
      </c>
      <c r="N586" s="179">
        <v>142.19999999999999</v>
      </c>
      <c r="O586" s="179">
        <v>22.1</v>
      </c>
      <c r="P586" s="180">
        <v>0.16</v>
      </c>
      <c r="Q586" s="54"/>
      <c r="R586" s="49">
        <v>180</v>
      </c>
      <c r="S586" s="50">
        <v>6.66</v>
      </c>
      <c r="T586" s="51">
        <v>5.85</v>
      </c>
      <c r="U586" s="51">
        <v>10.88</v>
      </c>
      <c r="V586" s="49">
        <v>150</v>
      </c>
      <c r="W586" s="504" t="s">
        <v>157</v>
      </c>
      <c r="X586" s="510"/>
      <c r="Y586" s="511"/>
      <c r="Z586" s="51"/>
      <c r="AA586" s="51">
        <v>150</v>
      </c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>
        <v>180</v>
      </c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174"/>
      <c r="BE586" s="178">
        <v>0.17</v>
      </c>
      <c r="BF586" s="179">
        <v>2.46</v>
      </c>
      <c r="BG586" s="179">
        <v>38.4</v>
      </c>
      <c r="BH586" s="179">
        <v>227.52</v>
      </c>
      <c r="BI586" s="179">
        <v>170.64</v>
      </c>
      <c r="BJ586" s="179">
        <v>26.52</v>
      </c>
      <c r="BK586" s="180">
        <v>0.19</v>
      </c>
    </row>
    <row r="587" spans="1:63" ht="12.75" hidden="1" customHeight="1" x14ac:dyDescent="0.3">
      <c r="A587" s="512"/>
      <c r="B587" s="512"/>
      <c r="C587" s="512"/>
      <c r="D587" s="54"/>
      <c r="E587" s="47"/>
      <c r="F587" s="149"/>
      <c r="G587" s="150"/>
      <c r="H587" s="151"/>
      <c r="I587" s="211"/>
      <c r="J587" s="267"/>
      <c r="K587" s="268"/>
      <c r="L587" s="268"/>
      <c r="M587" s="268"/>
      <c r="N587" s="268"/>
      <c r="O587" s="268"/>
      <c r="P587" s="269"/>
      <c r="Q587" s="48"/>
      <c r="R587" s="49"/>
      <c r="S587" s="50"/>
      <c r="T587" s="51"/>
      <c r="U587" s="51"/>
      <c r="V587" s="49"/>
      <c r="W587" s="513"/>
      <c r="X587" s="513"/>
      <c r="Y587" s="513"/>
      <c r="Z587" s="38"/>
      <c r="AA587" s="38"/>
      <c r="AB587" s="51">
        <v>154.9</v>
      </c>
      <c r="AC587" s="51">
        <v>47.5</v>
      </c>
      <c r="AD587" s="51">
        <v>11.4</v>
      </c>
      <c r="AE587" s="51">
        <v>9.6999999999999993</v>
      </c>
      <c r="AF587" s="51">
        <v>31.4</v>
      </c>
      <c r="AG587" s="51">
        <v>0.6</v>
      </c>
      <c r="AH587" s="51">
        <v>10</v>
      </c>
      <c r="AI587" s="51">
        <v>2</v>
      </c>
      <c r="AJ587" s="51">
        <v>0.75</v>
      </c>
      <c r="AK587" s="51">
        <v>0.05</v>
      </c>
      <c r="AL587" s="51">
        <v>0.04</v>
      </c>
      <c r="AM587" s="51">
        <v>0.45</v>
      </c>
      <c r="AN587" s="51">
        <v>0.01</v>
      </c>
      <c r="AO587" s="51"/>
      <c r="AP587" s="51"/>
      <c r="AQ587" s="51">
        <v>309.8</v>
      </c>
      <c r="AR587" s="51">
        <v>95.1</v>
      </c>
      <c r="AS587" s="51">
        <v>22.7</v>
      </c>
      <c r="AT587" s="51">
        <v>19.399999999999999</v>
      </c>
      <c r="AU587" s="51">
        <v>62.7</v>
      </c>
      <c r="AV587" s="51">
        <v>1.2</v>
      </c>
      <c r="AW587" s="51">
        <v>20</v>
      </c>
      <c r="AX587" s="51">
        <v>5</v>
      </c>
      <c r="AY587" s="51">
        <v>1.5</v>
      </c>
      <c r="AZ587" s="51">
        <v>0.11</v>
      </c>
      <c r="BA587" s="51">
        <v>7.0000000000000007E-2</v>
      </c>
      <c r="BB587" s="51">
        <v>0.9</v>
      </c>
      <c r="BC587" s="51">
        <v>0.03</v>
      </c>
      <c r="BE587" s="267"/>
      <c r="BF587" s="268"/>
      <c r="BG587" s="268"/>
      <c r="BH587" s="268"/>
      <c r="BI587" s="268"/>
      <c r="BJ587" s="268"/>
      <c r="BK587" s="269"/>
    </row>
    <row r="588" spans="1:63" ht="12.75" hidden="1" customHeight="1" x14ac:dyDescent="0.3">
      <c r="A588" s="512"/>
      <c r="B588" s="512"/>
      <c r="C588" s="512"/>
      <c r="D588" s="54"/>
      <c r="E588" s="47"/>
      <c r="F588" s="149"/>
      <c r="G588" s="150"/>
      <c r="H588" s="150"/>
      <c r="I588" s="151"/>
      <c r="J588" s="211"/>
      <c r="K588" s="211"/>
      <c r="L588" s="211"/>
      <c r="M588" s="211"/>
      <c r="N588" s="211"/>
      <c r="O588" s="211"/>
      <c r="P588" s="211"/>
      <c r="Q588" s="50"/>
      <c r="R588" s="49"/>
      <c r="S588" s="50"/>
      <c r="T588" s="51"/>
      <c r="U588" s="51"/>
      <c r="V588" s="49"/>
      <c r="W588" s="513"/>
      <c r="X588" s="513"/>
      <c r="Y588" s="513"/>
      <c r="Z588" s="38"/>
      <c r="AA588" s="38"/>
      <c r="AB588" s="51">
        <v>154.9</v>
      </c>
      <c r="AC588" s="51">
        <v>47.5</v>
      </c>
      <c r="AD588" s="51">
        <v>11.4</v>
      </c>
      <c r="AE588" s="51">
        <v>9.6999999999999993</v>
      </c>
      <c r="AF588" s="51">
        <v>31.4</v>
      </c>
      <c r="AG588" s="51">
        <v>0.6</v>
      </c>
      <c r="AH588" s="51">
        <v>10</v>
      </c>
      <c r="AI588" s="51">
        <v>2</v>
      </c>
      <c r="AJ588" s="51">
        <v>0.75</v>
      </c>
      <c r="AK588" s="51">
        <v>0.05</v>
      </c>
      <c r="AL588" s="51">
        <v>0.04</v>
      </c>
      <c r="AM588" s="51">
        <v>0.45</v>
      </c>
      <c r="AN588" s="51">
        <v>0.01</v>
      </c>
      <c r="AO588" s="51"/>
      <c r="AP588" s="51"/>
      <c r="AQ588" s="51">
        <v>309.8</v>
      </c>
      <c r="AR588" s="51">
        <v>95.1</v>
      </c>
      <c r="AS588" s="51">
        <v>22.7</v>
      </c>
      <c r="AT588" s="51">
        <v>19.399999999999999</v>
      </c>
      <c r="AU588" s="51">
        <v>62.7</v>
      </c>
      <c r="AV588" s="51">
        <v>1.2</v>
      </c>
      <c r="AW588" s="51">
        <v>20</v>
      </c>
      <c r="AX588" s="51">
        <v>5</v>
      </c>
      <c r="AY588" s="51">
        <v>1.5</v>
      </c>
      <c r="AZ588" s="51">
        <v>0.11</v>
      </c>
      <c r="BA588" s="51">
        <v>7.0000000000000007E-2</v>
      </c>
      <c r="BB588" s="51">
        <v>0.9</v>
      </c>
      <c r="BC588" s="51">
        <v>0.03</v>
      </c>
      <c r="BE588" s="211"/>
      <c r="BF588" s="211"/>
      <c r="BG588" s="211"/>
      <c r="BH588" s="211"/>
      <c r="BI588" s="211"/>
      <c r="BJ588" s="211"/>
      <c r="BK588" s="211"/>
    </row>
    <row r="589" spans="1:63" ht="15.75" customHeight="1" x14ac:dyDescent="0.25">
      <c r="A589" s="517" t="s">
        <v>188</v>
      </c>
      <c r="B589" s="517"/>
      <c r="C589" s="517"/>
      <c r="D589" s="61"/>
      <c r="E589" s="62">
        <f>SUM(E574+E586)</f>
        <v>210</v>
      </c>
      <c r="F589" s="207">
        <f t="shared" ref="F589:P589" si="51">SUM(F572:F588)</f>
        <v>8.5400000000000009</v>
      </c>
      <c r="G589" s="207">
        <f t="shared" si="51"/>
        <v>7</v>
      </c>
      <c r="H589" s="207">
        <f t="shared" si="51"/>
        <v>32.5</v>
      </c>
      <c r="I589" s="207">
        <f t="shared" si="51"/>
        <v>268</v>
      </c>
      <c r="J589" s="207">
        <f t="shared" si="51"/>
        <v>0.54299999999999993</v>
      </c>
      <c r="K589" s="207">
        <f t="shared" si="51"/>
        <v>2.0699999999999998</v>
      </c>
      <c r="L589" s="207">
        <f t="shared" si="51"/>
        <v>49</v>
      </c>
      <c r="M589" s="207">
        <f t="shared" si="51"/>
        <v>295</v>
      </c>
      <c r="N589" s="207">
        <f t="shared" si="51"/>
        <v>187.29999999999998</v>
      </c>
      <c r="O589" s="207">
        <f t="shared" si="51"/>
        <v>32.900000000000006</v>
      </c>
      <c r="P589" s="207">
        <f t="shared" si="51"/>
        <v>0.61</v>
      </c>
      <c r="Q589" s="76"/>
      <c r="R589" s="62">
        <f>SUM(R574+R586)</f>
        <v>240</v>
      </c>
      <c r="S589" s="207">
        <f t="shared" ref="S589:BK589" si="52">SUM(S572:S588)</f>
        <v>9.7200000000000006</v>
      </c>
      <c r="T589" s="207">
        <f t="shared" si="52"/>
        <v>7.97</v>
      </c>
      <c r="U589" s="207">
        <f t="shared" si="52"/>
        <v>34.31</v>
      </c>
      <c r="V589" s="207">
        <f t="shared" si="52"/>
        <v>293</v>
      </c>
      <c r="W589" s="207">
        <f t="shared" si="52"/>
        <v>0</v>
      </c>
      <c r="X589" s="207">
        <f t="shared" si="52"/>
        <v>0</v>
      </c>
      <c r="Y589" s="207">
        <f t="shared" si="52"/>
        <v>0</v>
      </c>
      <c r="Z589" s="207">
        <f t="shared" si="52"/>
        <v>82</v>
      </c>
      <c r="AA589" s="207">
        <f t="shared" si="52"/>
        <v>232</v>
      </c>
      <c r="AB589" s="207">
        <f t="shared" si="52"/>
        <v>311.70000000000005</v>
      </c>
      <c r="AC589" s="207">
        <f t="shared" si="52"/>
        <v>182.4</v>
      </c>
      <c r="AD589" s="207">
        <f t="shared" si="52"/>
        <v>46.699999999999996</v>
      </c>
      <c r="AE589" s="207">
        <f t="shared" si="52"/>
        <v>23.9</v>
      </c>
      <c r="AF589" s="207">
        <f t="shared" si="52"/>
        <v>74.400000000000006</v>
      </c>
      <c r="AG589" s="207">
        <f t="shared" si="52"/>
        <v>2.14</v>
      </c>
      <c r="AH589" s="207">
        <f t="shared" si="52"/>
        <v>20</v>
      </c>
      <c r="AI589" s="207">
        <f t="shared" si="52"/>
        <v>6</v>
      </c>
      <c r="AJ589" s="207">
        <f t="shared" si="52"/>
        <v>1.65</v>
      </c>
      <c r="AK589" s="207">
        <f t="shared" si="52"/>
        <v>0.10200000000000001</v>
      </c>
      <c r="AL589" s="207">
        <f t="shared" si="52"/>
        <v>8.4999999999999992E-2</v>
      </c>
      <c r="AM589" s="207">
        <f t="shared" si="52"/>
        <v>1.008</v>
      </c>
      <c r="AN589" s="207">
        <f t="shared" si="52"/>
        <v>0.32</v>
      </c>
      <c r="AO589" s="207">
        <f t="shared" si="52"/>
        <v>103</v>
      </c>
      <c r="AP589" s="207">
        <f t="shared" si="52"/>
        <v>283</v>
      </c>
      <c r="AQ589" s="207">
        <f t="shared" si="52"/>
        <v>621.90000000000009</v>
      </c>
      <c r="AR589" s="207">
        <f t="shared" si="52"/>
        <v>295</v>
      </c>
      <c r="AS589" s="207">
        <f t="shared" si="52"/>
        <v>74</v>
      </c>
      <c r="AT589" s="207">
        <f t="shared" si="52"/>
        <v>44.199999999999996</v>
      </c>
      <c r="AU589" s="207">
        <f t="shared" si="52"/>
        <v>139.30000000000001</v>
      </c>
      <c r="AV589" s="207">
        <f t="shared" si="52"/>
        <v>3.5200000000000005</v>
      </c>
      <c r="AW589" s="207">
        <f t="shared" si="52"/>
        <v>40</v>
      </c>
      <c r="AX589" s="207">
        <f t="shared" si="52"/>
        <v>12</v>
      </c>
      <c r="AY589" s="207">
        <f t="shared" si="52"/>
        <v>3.1799999999999997</v>
      </c>
      <c r="AZ589" s="207">
        <f t="shared" si="52"/>
        <v>0.223</v>
      </c>
      <c r="BA589" s="207">
        <f t="shared" si="52"/>
        <v>0.14600000000000002</v>
      </c>
      <c r="BB589" s="207">
        <f t="shared" si="52"/>
        <v>1.9300000000000002</v>
      </c>
      <c r="BC589" s="207">
        <f t="shared" si="52"/>
        <v>0.42000000000000004</v>
      </c>
      <c r="BD589" s="207">
        <f t="shared" si="52"/>
        <v>0</v>
      </c>
      <c r="BE589" s="207">
        <f t="shared" si="52"/>
        <v>0.65</v>
      </c>
      <c r="BF589" s="207">
        <f t="shared" si="52"/>
        <v>2.48</v>
      </c>
      <c r="BG589" s="207">
        <f t="shared" si="52"/>
        <v>55.4</v>
      </c>
      <c r="BH589" s="207">
        <f t="shared" si="52"/>
        <v>346.82</v>
      </c>
      <c r="BI589" s="207">
        <f t="shared" si="52"/>
        <v>215.73999999999998</v>
      </c>
      <c r="BJ589" s="207">
        <f t="shared" si="52"/>
        <v>37.32</v>
      </c>
      <c r="BK589" s="207">
        <f t="shared" si="52"/>
        <v>0.64</v>
      </c>
    </row>
    <row r="590" spans="1:63" s="81" customFormat="1" ht="15.75" customHeight="1" x14ac:dyDescent="0.25">
      <c r="A590" s="541" t="s">
        <v>189</v>
      </c>
      <c r="B590" s="541"/>
      <c r="C590" s="541"/>
      <c r="D590" s="79"/>
      <c r="E590" s="78">
        <f t="shared" ref="E590:P590" si="53">SUM(E531+E570+E589)</f>
        <v>1255</v>
      </c>
      <c r="F590" s="78">
        <f t="shared" si="53"/>
        <v>41.01</v>
      </c>
      <c r="G590" s="78">
        <f t="shared" si="53"/>
        <v>28.479999999999997</v>
      </c>
      <c r="H590" s="78">
        <f t="shared" si="53"/>
        <v>185.32999999999998</v>
      </c>
      <c r="I590" s="183">
        <f t="shared" si="53"/>
        <v>1237.8</v>
      </c>
      <c r="J590" s="183">
        <f t="shared" si="53"/>
        <v>1.752</v>
      </c>
      <c r="K590" s="183">
        <f t="shared" si="53"/>
        <v>38.21</v>
      </c>
      <c r="L590" s="183">
        <f t="shared" si="53"/>
        <v>191.5</v>
      </c>
      <c r="M590" s="183">
        <f t="shared" si="53"/>
        <v>555.59</v>
      </c>
      <c r="N590" s="183">
        <f t="shared" si="53"/>
        <v>734.91999999999985</v>
      </c>
      <c r="O590" s="183">
        <f t="shared" si="53"/>
        <v>248.82</v>
      </c>
      <c r="P590" s="183">
        <f t="shared" si="53"/>
        <v>12.6</v>
      </c>
      <c r="Q590" s="188"/>
      <c r="R590" s="78">
        <f>SUM(R531+R570+R589)</f>
        <v>1590</v>
      </c>
      <c r="S590" s="78">
        <f>SUM(S531+S570+S589)</f>
        <v>50.43</v>
      </c>
      <c r="T590" s="78">
        <f>SUM(T531+T570+T589)</f>
        <v>34.159999999999997</v>
      </c>
      <c r="U590" s="78">
        <f>SUM(U531+U570+U589)</f>
        <v>220.46</v>
      </c>
      <c r="V590" s="78">
        <f>SUM(V531+V570+V589)</f>
        <v>1481.59</v>
      </c>
      <c r="W590" s="633" t="s">
        <v>189</v>
      </c>
      <c r="X590" s="633"/>
      <c r="Y590" s="633"/>
      <c r="Z590" s="80"/>
      <c r="AA590" s="80"/>
      <c r="AB590" s="108"/>
      <c r="AC590" s="152"/>
      <c r="AD590" s="152"/>
      <c r="AE590" s="108"/>
      <c r="AF590" s="108"/>
      <c r="AG590" s="152"/>
      <c r="AH590" s="152"/>
      <c r="AI590" s="108"/>
      <c r="AJ590" s="108"/>
      <c r="AK590" s="152"/>
      <c r="AL590" s="152"/>
      <c r="AM590" s="152"/>
      <c r="AN590" s="152"/>
      <c r="AO590" s="80"/>
      <c r="AP590" s="80"/>
      <c r="AQ590" s="108"/>
      <c r="AR590" s="152"/>
      <c r="AS590" s="152"/>
      <c r="AT590" s="108"/>
      <c r="AU590" s="108"/>
      <c r="AV590" s="152"/>
      <c r="AW590" s="152"/>
      <c r="AX590" s="108"/>
      <c r="AY590" s="108"/>
      <c r="AZ590" s="152"/>
      <c r="BA590" s="152"/>
      <c r="BB590" s="152"/>
      <c r="BC590" s="152"/>
      <c r="BE590" s="183">
        <f t="shared" ref="BE590:BK590" si="54">SUM(BE531+BE570+BE589)</f>
        <v>1.3940000000000001</v>
      </c>
      <c r="BF590" s="183">
        <f t="shared" si="54"/>
        <v>41.749999999999993</v>
      </c>
      <c r="BG590" s="183">
        <f t="shared" si="54"/>
        <v>211.20000000000002</v>
      </c>
      <c r="BH590" s="183">
        <f t="shared" si="54"/>
        <v>645.57999999999993</v>
      </c>
      <c r="BI590" s="183">
        <f t="shared" si="54"/>
        <v>812.75</v>
      </c>
      <c r="BJ590" s="183">
        <f t="shared" si="54"/>
        <v>270.34999999999997</v>
      </c>
      <c r="BK590" s="183">
        <f t="shared" si="54"/>
        <v>14.09</v>
      </c>
    </row>
    <row r="591" spans="1:63" ht="15.75" customHeight="1" x14ac:dyDescent="0.25">
      <c r="A591" s="542" t="s">
        <v>42</v>
      </c>
      <c r="B591" s="542"/>
      <c r="C591" s="542"/>
      <c r="D591" s="54"/>
      <c r="E591" s="47"/>
      <c r="F591" s="44"/>
      <c r="G591" s="38"/>
      <c r="H591" s="38"/>
      <c r="I591" s="45"/>
      <c r="J591" s="200"/>
      <c r="K591" s="200"/>
      <c r="L591" s="200"/>
      <c r="M591" s="200"/>
      <c r="N591" s="200"/>
      <c r="O591" s="200"/>
      <c r="P591" s="200"/>
      <c r="Q591" s="44"/>
      <c r="R591" s="47"/>
      <c r="S591" s="50"/>
      <c r="T591" s="51"/>
      <c r="U591" s="71"/>
      <c r="V591" s="97"/>
      <c r="W591" s="632" t="s">
        <v>42</v>
      </c>
      <c r="X591" s="632"/>
      <c r="Y591" s="632"/>
      <c r="Z591" s="38"/>
      <c r="AA591" s="38"/>
      <c r="AB591" s="51"/>
      <c r="AC591" s="71"/>
      <c r="AD591" s="71"/>
      <c r="AE591" s="51"/>
      <c r="AF591" s="51"/>
      <c r="AG591" s="71"/>
      <c r="AH591" s="71"/>
      <c r="AI591" s="51"/>
      <c r="AJ591" s="51"/>
      <c r="AK591" s="71"/>
      <c r="AL591" s="71"/>
      <c r="AM591" s="71"/>
      <c r="AN591" s="71"/>
      <c r="AO591" s="38"/>
      <c r="AP591" s="38"/>
      <c r="AQ591" s="51"/>
      <c r="AR591" s="71"/>
      <c r="AS591" s="71"/>
      <c r="AT591" s="51"/>
      <c r="AU591" s="51"/>
      <c r="AV591" s="71"/>
      <c r="AW591" s="71"/>
      <c r="AX591" s="51"/>
      <c r="AY591" s="51"/>
      <c r="AZ591" s="71"/>
      <c r="BA591" s="71"/>
      <c r="BB591" s="71"/>
      <c r="BC591" s="71"/>
      <c r="BE591" s="200"/>
      <c r="BF591" s="200"/>
      <c r="BG591" s="200"/>
      <c r="BH591" s="200"/>
      <c r="BI591" s="200"/>
      <c r="BJ591" s="200"/>
      <c r="BK591" s="200"/>
    </row>
    <row r="592" spans="1:63" ht="15.75" customHeight="1" x14ac:dyDescent="0.25">
      <c r="A592" s="537" t="s">
        <v>13</v>
      </c>
      <c r="B592" s="537"/>
      <c r="C592" s="537"/>
      <c r="D592" s="54"/>
      <c r="E592" s="47"/>
      <c r="F592" s="44"/>
      <c r="G592" s="38"/>
      <c r="H592" s="38"/>
      <c r="I592" s="45"/>
      <c r="J592" s="200"/>
      <c r="K592" s="200"/>
      <c r="L592" s="200"/>
      <c r="M592" s="200"/>
      <c r="N592" s="200"/>
      <c r="O592" s="200"/>
      <c r="P592" s="200"/>
      <c r="Q592" s="44"/>
      <c r="R592" s="47"/>
      <c r="S592" s="44"/>
      <c r="T592" s="38"/>
      <c r="U592" s="51"/>
      <c r="V592" s="49"/>
      <c r="W592" s="511" t="s">
        <v>13</v>
      </c>
      <c r="X592" s="511"/>
      <c r="Y592" s="511"/>
      <c r="Z592" s="38"/>
      <c r="AA592" s="38"/>
      <c r="AB592" s="38"/>
      <c r="AC592" s="51"/>
      <c r="AD592" s="51"/>
      <c r="AE592" s="38"/>
      <c r="AF592" s="38"/>
      <c r="AG592" s="51"/>
      <c r="AH592" s="51"/>
      <c r="AI592" s="38"/>
      <c r="AJ592" s="38"/>
      <c r="AK592" s="51"/>
      <c r="AL592" s="51"/>
      <c r="AM592" s="51"/>
      <c r="AN592" s="51"/>
      <c r="AO592" s="38"/>
      <c r="AP592" s="38"/>
      <c r="AQ592" s="38"/>
      <c r="AR592" s="51"/>
      <c r="AS592" s="51"/>
      <c r="AT592" s="38"/>
      <c r="AU592" s="38"/>
      <c r="AV592" s="51"/>
      <c r="AW592" s="51"/>
      <c r="AX592" s="38"/>
      <c r="AY592" s="38"/>
      <c r="AZ592" s="51"/>
      <c r="BA592" s="51"/>
      <c r="BB592" s="51"/>
      <c r="BC592" s="51"/>
      <c r="BE592" s="200"/>
      <c r="BF592" s="200"/>
      <c r="BG592" s="200"/>
      <c r="BH592" s="200"/>
      <c r="BI592" s="200"/>
      <c r="BJ592" s="200"/>
      <c r="BK592" s="200"/>
    </row>
    <row r="593" spans="1:63" ht="15.75" customHeight="1" x14ac:dyDescent="0.25">
      <c r="A593" s="554" t="s">
        <v>76</v>
      </c>
      <c r="B593" s="554"/>
      <c r="C593" s="554"/>
      <c r="D593" s="48"/>
      <c r="E593" s="49"/>
      <c r="F593" s="44"/>
      <c r="G593" s="38"/>
      <c r="H593" s="38"/>
      <c r="I593" s="45"/>
      <c r="J593" s="200"/>
      <c r="K593" s="200"/>
      <c r="L593" s="200"/>
      <c r="M593" s="200"/>
      <c r="N593" s="200"/>
      <c r="O593" s="200"/>
      <c r="P593" s="200"/>
      <c r="Q593" s="50"/>
      <c r="R593" s="49"/>
      <c r="S593" s="44"/>
      <c r="T593" s="38"/>
      <c r="U593" s="38"/>
      <c r="V593" s="47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E593" s="200"/>
      <c r="BF593" s="200"/>
      <c r="BG593" s="200"/>
      <c r="BH593" s="200"/>
      <c r="BI593" s="200"/>
      <c r="BJ593" s="200"/>
      <c r="BK593" s="200"/>
    </row>
    <row r="594" spans="1:63" ht="15.75" customHeight="1" x14ac:dyDescent="0.25">
      <c r="A594" s="554" t="s">
        <v>103</v>
      </c>
      <c r="B594" s="554"/>
      <c r="C594" s="554"/>
      <c r="D594" s="54" t="s">
        <v>74</v>
      </c>
      <c r="E594" s="49">
        <v>150</v>
      </c>
      <c r="F594" s="44"/>
      <c r="G594" s="38"/>
      <c r="H594" s="38"/>
      <c r="I594" s="45"/>
      <c r="J594" s="200"/>
      <c r="K594" s="200"/>
      <c r="L594" s="200"/>
      <c r="M594" s="200"/>
      <c r="N594" s="200"/>
      <c r="O594" s="200"/>
      <c r="P594" s="200"/>
      <c r="Q594" s="44" t="s">
        <v>75</v>
      </c>
      <c r="R594" s="49">
        <v>210</v>
      </c>
      <c r="S594" s="44"/>
      <c r="T594" s="38"/>
      <c r="U594" s="38"/>
      <c r="V594" s="47"/>
      <c r="W594" s="55"/>
      <c r="X594" s="75"/>
      <c r="Y594" s="55"/>
      <c r="Z594" s="38"/>
      <c r="AA594" s="38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E594" s="200"/>
      <c r="BF594" s="200"/>
      <c r="BG594" s="200"/>
      <c r="BH594" s="200"/>
      <c r="BI594" s="200"/>
      <c r="BJ594" s="200"/>
      <c r="BK594" s="200"/>
    </row>
    <row r="595" spans="1:63" ht="15.75" customHeight="1" x14ac:dyDescent="0.25">
      <c r="A595" s="560" t="s">
        <v>33</v>
      </c>
      <c r="B595" s="560"/>
      <c r="C595" s="560"/>
      <c r="D595" s="83">
        <v>23</v>
      </c>
      <c r="E595" s="84">
        <v>23</v>
      </c>
      <c r="F595" s="85"/>
      <c r="G595" s="38"/>
      <c r="H595" s="38"/>
      <c r="I595" s="45"/>
      <c r="J595" s="200"/>
      <c r="K595" s="200"/>
      <c r="L595" s="200"/>
      <c r="M595" s="200"/>
      <c r="N595" s="200"/>
      <c r="O595" s="200"/>
      <c r="P595" s="200"/>
      <c r="Q595" s="85">
        <v>31</v>
      </c>
      <c r="R595" s="84">
        <v>31</v>
      </c>
      <c r="S595" s="85"/>
      <c r="T595" s="38"/>
      <c r="U595" s="38"/>
      <c r="V595" s="47"/>
      <c r="W595" s="511" t="s">
        <v>157</v>
      </c>
      <c r="X595" s="511"/>
      <c r="Y595" s="511"/>
      <c r="Z595" s="38"/>
      <c r="AA595" s="51">
        <v>150</v>
      </c>
      <c r="AB595" s="38"/>
      <c r="AC595" s="51"/>
      <c r="AD595" s="51"/>
      <c r="AE595" s="38"/>
      <c r="AF595" s="38"/>
      <c r="AG595" s="51"/>
      <c r="AH595" s="51"/>
      <c r="AI595" s="38"/>
      <c r="AJ595" s="38"/>
      <c r="AK595" s="51"/>
      <c r="AL595" s="51"/>
      <c r="AM595" s="51"/>
      <c r="AN595" s="51"/>
      <c r="AO595" s="38"/>
      <c r="AP595" s="51">
        <v>180</v>
      </c>
      <c r="AQ595" s="38"/>
      <c r="AR595" s="51"/>
      <c r="AS595" s="51"/>
      <c r="AT595" s="38"/>
      <c r="AU595" s="38"/>
      <c r="AV595" s="51"/>
      <c r="AW595" s="51"/>
      <c r="AX595" s="38"/>
      <c r="AY595" s="38"/>
      <c r="AZ595" s="51"/>
      <c r="BA595" s="51"/>
      <c r="BB595" s="51"/>
      <c r="BC595" s="51"/>
      <c r="BE595" s="200"/>
      <c r="BF595" s="200"/>
      <c r="BG595" s="200"/>
      <c r="BH595" s="200"/>
      <c r="BI595" s="200"/>
      <c r="BJ595" s="200"/>
      <c r="BK595" s="200"/>
    </row>
    <row r="596" spans="1:63" s="77" customFormat="1" ht="15.75" customHeight="1" x14ac:dyDescent="0.25">
      <c r="A596" s="560" t="s">
        <v>25</v>
      </c>
      <c r="B596" s="560"/>
      <c r="C596" s="560"/>
      <c r="D596" s="54">
        <v>75</v>
      </c>
      <c r="E596" s="47">
        <v>75</v>
      </c>
      <c r="F596" s="44"/>
      <c r="G596" s="38"/>
      <c r="H596" s="38"/>
      <c r="I596" s="45"/>
      <c r="J596" s="200"/>
      <c r="K596" s="200"/>
      <c r="L596" s="200"/>
      <c r="M596" s="200"/>
      <c r="N596" s="200"/>
      <c r="O596" s="200"/>
      <c r="P596" s="200"/>
      <c r="Q596" s="44">
        <v>100</v>
      </c>
      <c r="R596" s="47">
        <v>100</v>
      </c>
      <c r="S596" s="44"/>
      <c r="T596" s="38"/>
      <c r="U596" s="38"/>
      <c r="V596" s="47"/>
      <c r="W596" s="603" t="s">
        <v>188</v>
      </c>
      <c r="X596" s="603"/>
      <c r="Y596" s="603"/>
      <c r="Z596" s="64"/>
      <c r="AA596" s="65"/>
      <c r="AB596" s="65"/>
      <c r="AC596" s="64"/>
      <c r="AD596" s="64"/>
      <c r="AE596" s="65"/>
      <c r="AF596" s="65"/>
      <c r="AG596" s="64"/>
      <c r="AH596" s="64"/>
      <c r="AI596" s="65"/>
      <c r="AJ596" s="65"/>
      <c r="AK596" s="64"/>
      <c r="AL596" s="64"/>
      <c r="AM596" s="64"/>
      <c r="AN596" s="64"/>
      <c r="AO596" s="64"/>
      <c r="AP596" s="65"/>
      <c r="AQ596" s="65"/>
      <c r="AR596" s="64"/>
      <c r="AS596" s="64"/>
      <c r="AT596" s="65"/>
      <c r="AU596" s="65"/>
      <c r="AV596" s="64"/>
      <c r="AW596" s="64"/>
      <c r="AX596" s="65"/>
      <c r="AY596" s="65"/>
      <c r="AZ596" s="64"/>
      <c r="BA596" s="64"/>
      <c r="BB596" s="64"/>
      <c r="BC596" s="64"/>
      <c r="BE596" s="200"/>
      <c r="BF596" s="200"/>
      <c r="BG596" s="200"/>
      <c r="BH596" s="200"/>
      <c r="BI596" s="200"/>
      <c r="BJ596" s="200"/>
      <c r="BK596" s="200"/>
    </row>
    <row r="597" spans="1:63" s="81" customFormat="1" ht="15.75" customHeight="1" x14ac:dyDescent="0.25">
      <c r="A597" s="560" t="s">
        <v>61</v>
      </c>
      <c r="B597" s="560"/>
      <c r="C597" s="560"/>
      <c r="D597" s="54">
        <v>56</v>
      </c>
      <c r="E597" s="47">
        <v>56</v>
      </c>
      <c r="F597" s="44"/>
      <c r="G597" s="38"/>
      <c r="H597" s="38"/>
      <c r="I597" s="45"/>
      <c r="J597" s="200"/>
      <c r="K597" s="200"/>
      <c r="L597" s="200"/>
      <c r="M597" s="200"/>
      <c r="N597" s="200"/>
      <c r="O597" s="200"/>
      <c r="P597" s="200"/>
      <c r="Q597" s="44">
        <v>75</v>
      </c>
      <c r="R597" s="47">
        <v>75</v>
      </c>
      <c r="S597" s="44"/>
      <c r="T597" s="38"/>
      <c r="U597" s="38"/>
      <c r="V597" s="47"/>
      <c r="W597" s="641" t="s">
        <v>191</v>
      </c>
      <c r="X597" s="641"/>
      <c r="Y597" s="641"/>
      <c r="Z597" s="80"/>
      <c r="AA597" s="80"/>
      <c r="AB597" s="108"/>
      <c r="AC597" s="80"/>
      <c r="AD597" s="80"/>
      <c r="AE597" s="108"/>
      <c r="AF597" s="108"/>
      <c r="AG597" s="80"/>
      <c r="AH597" s="80"/>
      <c r="AI597" s="108"/>
      <c r="AJ597" s="108"/>
      <c r="AK597" s="80"/>
      <c r="AL597" s="80"/>
      <c r="AM597" s="80"/>
      <c r="AN597" s="80"/>
      <c r="AO597" s="80"/>
      <c r="AP597" s="80"/>
      <c r="AQ597" s="108"/>
      <c r="AR597" s="80"/>
      <c r="AS597" s="80"/>
      <c r="AT597" s="108"/>
      <c r="AU597" s="108"/>
      <c r="AV597" s="80"/>
      <c r="AW597" s="80"/>
      <c r="AX597" s="108"/>
      <c r="AY597" s="108"/>
      <c r="AZ597" s="80"/>
      <c r="BA597" s="80"/>
      <c r="BB597" s="80"/>
      <c r="BC597" s="80"/>
      <c r="BE597" s="200"/>
      <c r="BF597" s="200"/>
      <c r="BG597" s="200"/>
      <c r="BH597" s="200"/>
      <c r="BI597" s="200"/>
      <c r="BJ597" s="200"/>
      <c r="BK597" s="200"/>
    </row>
    <row r="598" spans="1:63" ht="15.75" customHeight="1" x14ac:dyDescent="0.25">
      <c r="A598" s="560" t="s">
        <v>27</v>
      </c>
      <c r="B598" s="560"/>
      <c r="C598" s="560"/>
      <c r="D598" s="54">
        <v>4.5</v>
      </c>
      <c r="E598" s="47">
        <v>4.5</v>
      </c>
      <c r="F598" s="44"/>
      <c r="G598" s="38"/>
      <c r="H598" s="38"/>
      <c r="I598" s="45"/>
      <c r="J598" s="200"/>
      <c r="K598" s="200"/>
      <c r="L598" s="200"/>
      <c r="M598" s="200"/>
      <c r="N598" s="200"/>
      <c r="O598" s="200"/>
      <c r="P598" s="200"/>
      <c r="Q598" s="44">
        <v>8</v>
      </c>
      <c r="R598" s="47">
        <v>8</v>
      </c>
      <c r="S598" s="44"/>
      <c r="T598" s="38"/>
      <c r="U598" s="38"/>
      <c r="V598" s="47"/>
      <c r="W598" s="632" t="s">
        <v>47</v>
      </c>
      <c r="X598" s="632"/>
      <c r="Y598" s="632"/>
      <c r="Z598" s="38"/>
      <c r="AA598" s="89"/>
      <c r="AB598" s="51"/>
      <c r="AC598" s="38"/>
      <c r="AD598" s="38"/>
      <c r="AE598" s="51"/>
      <c r="AF598" s="51"/>
      <c r="AG598" s="38"/>
      <c r="AH598" s="38"/>
      <c r="AI598" s="51"/>
      <c r="AJ598" s="51"/>
      <c r="AK598" s="38"/>
      <c r="AL598" s="38"/>
      <c r="AM598" s="38"/>
      <c r="AN598" s="38"/>
      <c r="AO598" s="38"/>
      <c r="AP598" s="38"/>
      <c r="AQ598" s="51"/>
      <c r="AR598" s="38"/>
      <c r="AS598" s="38"/>
      <c r="AT598" s="51"/>
      <c r="AU598" s="51"/>
      <c r="AV598" s="38"/>
      <c r="AW598" s="38"/>
      <c r="AX598" s="51"/>
      <c r="AY598" s="51"/>
      <c r="AZ598" s="38"/>
      <c r="BA598" s="38"/>
      <c r="BB598" s="38"/>
      <c r="BC598" s="38"/>
      <c r="BE598" s="200"/>
      <c r="BF598" s="200"/>
      <c r="BG598" s="200"/>
      <c r="BH598" s="200"/>
      <c r="BI598" s="200"/>
      <c r="BJ598" s="200"/>
      <c r="BK598" s="200"/>
    </row>
    <row r="599" spans="1:63" ht="15.75" customHeight="1" x14ac:dyDescent="0.25">
      <c r="A599" s="560" t="s">
        <v>28</v>
      </c>
      <c r="B599" s="560"/>
      <c r="C599" s="560"/>
      <c r="D599" s="54">
        <v>5</v>
      </c>
      <c r="E599" s="47">
        <v>5</v>
      </c>
      <c r="F599" s="44"/>
      <c r="G599" s="38"/>
      <c r="H599" s="38"/>
      <c r="I599" s="45"/>
      <c r="J599" s="200"/>
      <c r="K599" s="200"/>
      <c r="L599" s="200"/>
      <c r="M599" s="200"/>
      <c r="N599" s="200"/>
      <c r="O599" s="200"/>
      <c r="P599" s="200"/>
      <c r="Q599" s="44">
        <v>10</v>
      </c>
      <c r="R599" s="47">
        <v>10</v>
      </c>
      <c r="S599" s="44"/>
      <c r="T599" s="38"/>
      <c r="U599" s="38"/>
      <c r="V599" s="47"/>
      <c r="W599" s="511" t="s">
        <v>13</v>
      </c>
      <c r="X599" s="511"/>
      <c r="Y599" s="511"/>
      <c r="Z599" s="38"/>
      <c r="AA599" s="38"/>
      <c r="AB599" s="38"/>
      <c r="AC599" s="89"/>
      <c r="AD599" s="89"/>
      <c r="AE599" s="38"/>
      <c r="AF599" s="38"/>
      <c r="AG599" s="89"/>
      <c r="AH599" s="89"/>
      <c r="AI599" s="38"/>
      <c r="AJ599" s="38"/>
      <c r="AK599" s="89"/>
      <c r="AL599" s="89"/>
      <c r="AM599" s="89"/>
      <c r="AN599" s="89"/>
      <c r="AO599" s="38"/>
      <c r="AP599" s="89"/>
      <c r="AQ599" s="38"/>
      <c r="AR599" s="89"/>
      <c r="AS599" s="89"/>
      <c r="AT599" s="38"/>
      <c r="AU599" s="38"/>
      <c r="AV599" s="89"/>
      <c r="AW599" s="89"/>
      <c r="AX599" s="38"/>
      <c r="AY599" s="38"/>
      <c r="AZ599" s="89"/>
      <c r="BA599" s="89"/>
      <c r="BB599" s="89"/>
      <c r="BC599" s="89"/>
      <c r="BE599" s="200"/>
      <c r="BF599" s="200"/>
      <c r="BG599" s="200"/>
      <c r="BH599" s="200"/>
      <c r="BI599" s="200"/>
      <c r="BJ599" s="200"/>
      <c r="BK599" s="200"/>
    </row>
    <row r="600" spans="1:63" ht="15.75" customHeight="1" x14ac:dyDescent="0.3">
      <c r="A600" s="560"/>
      <c r="B600" s="560"/>
      <c r="C600" s="560"/>
      <c r="D600" s="86"/>
      <c r="E600" s="87"/>
      <c r="F600" s="50">
        <v>4.58</v>
      </c>
      <c r="G600" s="51">
        <v>8.48</v>
      </c>
      <c r="H600" s="51">
        <v>25.13</v>
      </c>
      <c r="I600" s="213">
        <v>195</v>
      </c>
      <c r="J600" s="179"/>
      <c r="K600" s="179">
        <v>20</v>
      </c>
      <c r="L600" s="179">
        <v>11.35</v>
      </c>
      <c r="M600" s="179">
        <v>145.19999999999999</v>
      </c>
      <c r="N600" s="179">
        <v>96.1</v>
      </c>
      <c r="O600" s="180">
        <v>3.12</v>
      </c>
      <c r="P600" s="180"/>
      <c r="Q600" s="48"/>
      <c r="R600" s="49"/>
      <c r="S600" s="50">
        <v>6.1</v>
      </c>
      <c r="T600" s="51">
        <v>11.3</v>
      </c>
      <c r="U600" s="51">
        <v>33.5</v>
      </c>
      <c r="V600" s="49">
        <v>260</v>
      </c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E600" s="178"/>
      <c r="BF600" s="179">
        <v>20</v>
      </c>
      <c r="BG600" s="179">
        <v>11.35</v>
      </c>
      <c r="BH600" s="179">
        <v>145.19999999999999</v>
      </c>
      <c r="BI600" s="179">
        <v>96.1</v>
      </c>
      <c r="BJ600" s="180">
        <v>3.12</v>
      </c>
      <c r="BK600" s="180"/>
    </row>
    <row r="601" spans="1:63" ht="15.75" hidden="1" customHeight="1" x14ac:dyDescent="0.3">
      <c r="A601" s="639" t="s">
        <v>10</v>
      </c>
      <c r="B601" s="627"/>
      <c r="C601" s="640"/>
      <c r="D601" s="54">
        <v>25</v>
      </c>
      <c r="E601" s="49">
        <v>25</v>
      </c>
      <c r="F601" s="50">
        <v>1.98</v>
      </c>
      <c r="G601" s="51">
        <v>0.25</v>
      </c>
      <c r="H601" s="51">
        <v>12.08</v>
      </c>
      <c r="I601" s="52">
        <v>58.3</v>
      </c>
      <c r="J601" s="201"/>
      <c r="K601" s="201"/>
      <c r="L601" s="201"/>
      <c r="M601" s="201"/>
      <c r="N601" s="201"/>
      <c r="O601" s="201"/>
      <c r="P601" s="201"/>
      <c r="Q601" s="44">
        <v>25</v>
      </c>
      <c r="R601" s="49">
        <v>25</v>
      </c>
      <c r="S601" s="50">
        <v>1.98</v>
      </c>
      <c r="T601" s="51">
        <v>0.25</v>
      </c>
      <c r="U601" s="51">
        <v>12.08</v>
      </c>
      <c r="V601" s="49">
        <v>58.3</v>
      </c>
      <c r="W601" s="639" t="s">
        <v>10</v>
      </c>
      <c r="X601" s="627"/>
      <c r="Y601" s="640"/>
      <c r="Z601" s="38">
        <v>25</v>
      </c>
      <c r="AA601" s="51">
        <v>25</v>
      </c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38">
        <v>30</v>
      </c>
      <c r="AP601" s="51">
        <v>30</v>
      </c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E601" s="201"/>
      <c r="BF601" s="201"/>
      <c r="BG601" s="201"/>
      <c r="BH601" s="201"/>
      <c r="BI601" s="201"/>
      <c r="BJ601" s="201"/>
      <c r="BK601" s="201"/>
    </row>
    <row r="602" spans="1:63" s="1" customFormat="1" x14ac:dyDescent="0.25">
      <c r="A602" s="521" t="s">
        <v>140</v>
      </c>
      <c r="B602" s="522"/>
      <c r="C602" s="523"/>
      <c r="D602" s="17"/>
      <c r="E602" s="6">
        <v>35</v>
      </c>
      <c r="F602" s="9"/>
      <c r="G602" s="10"/>
      <c r="H602" s="10"/>
      <c r="I602" s="18"/>
      <c r="J602" s="10"/>
      <c r="K602" s="10"/>
      <c r="L602" s="10"/>
      <c r="M602" s="10"/>
      <c r="N602" s="10"/>
      <c r="O602" s="10"/>
      <c r="P602" s="10"/>
      <c r="Q602" s="3"/>
      <c r="R602" s="6">
        <v>35</v>
      </c>
      <c r="S602" s="9"/>
      <c r="T602" s="10"/>
      <c r="U602" s="7"/>
      <c r="V602" s="8"/>
      <c r="W602" s="521" t="s">
        <v>140</v>
      </c>
      <c r="X602" s="522"/>
      <c r="Y602" s="523"/>
      <c r="Z602" s="7"/>
      <c r="AA602" s="10">
        <v>40</v>
      </c>
      <c r="AB602" s="10"/>
      <c r="AC602" s="7"/>
      <c r="AD602" s="7"/>
      <c r="AE602" s="10"/>
      <c r="AF602" s="10"/>
      <c r="AG602" s="7"/>
      <c r="AH602" s="7"/>
      <c r="AI602" s="10"/>
      <c r="AJ602" s="10"/>
      <c r="AK602" s="7"/>
      <c r="AL602" s="7"/>
      <c r="AM602" s="7"/>
      <c r="AN602" s="7"/>
      <c r="AO602" s="7"/>
      <c r="AP602" s="10">
        <v>40</v>
      </c>
      <c r="AQ602" s="10"/>
      <c r="AR602" s="7"/>
      <c r="AS602" s="7"/>
      <c r="AT602" s="10"/>
      <c r="AU602" s="10"/>
      <c r="AV602" s="7"/>
      <c r="AW602" s="7"/>
      <c r="AX602" s="7"/>
      <c r="AY602" s="10"/>
      <c r="AZ602" s="10"/>
      <c r="BA602" s="7"/>
      <c r="BB602" s="7"/>
      <c r="BC602" s="7"/>
      <c r="BE602" s="10"/>
      <c r="BF602" s="10"/>
      <c r="BG602" s="10"/>
      <c r="BH602" s="10"/>
      <c r="BI602" s="10"/>
      <c r="BJ602" s="10"/>
      <c r="BK602" s="10"/>
    </row>
    <row r="603" spans="1:63" s="1" customFormat="1" x14ac:dyDescent="0.25">
      <c r="A603" s="543" t="s">
        <v>28</v>
      </c>
      <c r="B603" s="515"/>
      <c r="C603" s="516"/>
      <c r="D603" s="17">
        <v>5</v>
      </c>
      <c r="E603" s="6">
        <v>5</v>
      </c>
      <c r="F603" s="9"/>
      <c r="G603" s="10"/>
      <c r="H603" s="10"/>
      <c r="I603" s="18"/>
      <c r="J603" s="10"/>
      <c r="K603" s="10"/>
      <c r="L603" s="10"/>
      <c r="M603" s="10"/>
      <c r="N603" s="10"/>
      <c r="O603" s="10"/>
      <c r="P603" s="10"/>
      <c r="Q603" s="3">
        <v>5</v>
      </c>
      <c r="R603" s="6">
        <v>5</v>
      </c>
      <c r="S603" s="9"/>
      <c r="T603" s="10"/>
      <c r="U603" s="10"/>
      <c r="V603" s="6"/>
      <c r="W603" s="543" t="s">
        <v>28</v>
      </c>
      <c r="X603" s="515"/>
      <c r="Y603" s="516"/>
      <c r="Z603" s="7">
        <v>10</v>
      </c>
      <c r="AA603" s="10">
        <v>10</v>
      </c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7">
        <v>10</v>
      </c>
      <c r="AP603" s="10">
        <v>10</v>
      </c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E603" s="10"/>
      <c r="BF603" s="10"/>
      <c r="BG603" s="10"/>
      <c r="BH603" s="10"/>
      <c r="BI603" s="10"/>
      <c r="BJ603" s="10"/>
      <c r="BK603" s="10"/>
    </row>
    <row r="604" spans="1:63" s="1" customFormat="1" x14ac:dyDescent="0.25">
      <c r="A604" s="543" t="s">
        <v>10</v>
      </c>
      <c r="B604" s="515"/>
      <c r="C604" s="516"/>
      <c r="D604" s="17">
        <v>30</v>
      </c>
      <c r="E604" s="6">
        <v>30</v>
      </c>
      <c r="F604" s="9"/>
      <c r="G604" s="10"/>
      <c r="H604" s="10"/>
      <c r="I604" s="18"/>
      <c r="J604" s="10"/>
      <c r="K604" s="10"/>
      <c r="L604" s="10"/>
      <c r="M604" s="10"/>
      <c r="N604" s="10"/>
      <c r="O604" s="10"/>
      <c r="P604" s="10"/>
      <c r="Q604" s="3">
        <v>30</v>
      </c>
      <c r="R604" s="6">
        <v>30</v>
      </c>
      <c r="S604" s="9"/>
      <c r="T604" s="10"/>
      <c r="U604" s="10"/>
      <c r="V604" s="18"/>
      <c r="W604" s="543" t="s">
        <v>10</v>
      </c>
      <c r="X604" s="515"/>
      <c r="Y604" s="516"/>
      <c r="Z604" s="7">
        <v>30</v>
      </c>
      <c r="AA604" s="10">
        <v>30</v>
      </c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7">
        <v>30</v>
      </c>
      <c r="AP604" s="10">
        <v>30</v>
      </c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E604" s="10"/>
      <c r="BF604" s="10"/>
      <c r="BG604" s="10"/>
      <c r="BH604" s="10"/>
      <c r="BI604" s="10"/>
      <c r="BJ604" s="10"/>
      <c r="BK604" s="10"/>
    </row>
    <row r="605" spans="1:63" s="1" customFormat="1" ht="15.6" x14ac:dyDescent="0.3">
      <c r="A605" s="543"/>
      <c r="B605" s="515"/>
      <c r="C605" s="516"/>
      <c r="D605" s="17"/>
      <c r="E605" s="6"/>
      <c r="F605" s="9">
        <v>2.4500000000000002</v>
      </c>
      <c r="G605" s="10">
        <v>7.55</v>
      </c>
      <c r="H605" s="10">
        <v>14.62</v>
      </c>
      <c r="I605" s="10">
        <v>136</v>
      </c>
      <c r="J605" s="9">
        <v>0.05</v>
      </c>
      <c r="K605" s="10"/>
      <c r="L605" s="10">
        <v>40</v>
      </c>
      <c r="M605" s="10">
        <v>9.3000000000000007</v>
      </c>
      <c r="N605" s="10">
        <v>29.1</v>
      </c>
      <c r="O605" s="10">
        <v>9.9</v>
      </c>
      <c r="P605" s="214">
        <v>0.62</v>
      </c>
      <c r="Q605" s="17"/>
      <c r="R605" s="6"/>
      <c r="S605" s="9">
        <v>2.4500000000000002</v>
      </c>
      <c r="T605" s="10">
        <v>7.55</v>
      </c>
      <c r="U605" s="10">
        <v>14.62</v>
      </c>
      <c r="V605" s="10">
        <v>136</v>
      </c>
      <c r="W605" s="515"/>
      <c r="X605" s="515"/>
      <c r="Y605" s="516"/>
      <c r="Z605" s="7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7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E605" s="9">
        <v>0.05</v>
      </c>
      <c r="BF605" s="10"/>
      <c r="BG605" s="10">
        <v>40</v>
      </c>
      <c r="BH605" s="10">
        <v>9.3000000000000007</v>
      </c>
      <c r="BI605" s="10">
        <v>29.1</v>
      </c>
      <c r="BJ605" s="10">
        <v>9.9</v>
      </c>
      <c r="BK605" s="214">
        <v>0.62</v>
      </c>
    </row>
    <row r="606" spans="1:63" ht="15.75" customHeight="1" x14ac:dyDescent="0.25">
      <c r="A606" s="504" t="s">
        <v>152</v>
      </c>
      <c r="B606" s="504"/>
      <c r="C606" s="504"/>
      <c r="D606" s="54"/>
      <c r="E606" s="49">
        <v>150</v>
      </c>
      <c r="F606" s="50"/>
      <c r="G606" s="51"/>
      <c r="H606" s="51"/>
      <c r="I606" s="52"/>
      <c r="J606" s="201"/>
      <c r="K606" s="201"/>
      <c r="L606" s="201"/>
      <c r="M606" s="201"/>
      <c r="N606" s="201"/>
      <c r="O606" s="201"/>
      <c r="P606" s="338"/>
      <c r="Q606" s="41"/>
      <c r="R606" s="322">
        <v>180</v>
      </c>
      <c r="S606" s="339"/>
      <c r="T606" s="340"/>
      <c r="U606" s="340"/>
      <c r="V606" s="341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E606" s="338"/>
      <c r="BF606" s="338"/>
      <c r="BG606" s="338"/>
      <c r="BH606" s="338"/>
      <c r="BI606" s="338"/>
      <c r="BJ606" s="338"/>
      <c r="BK606" s="338"/>
    </row>
    <row r="607" spans="1:63" ht="15.75" customHeight="1" x14ac:dyDescent="0.25">
      <c r="A607" s="512" t="s">
        <v>25</v>
      </c>
      <c r="B607" s="512"/>
      <c r="C607" s="512"/>
      <c r="D607" s="54">
        <v>92</v>
      </c>
      <c r="E607" s="47">
        <v>92</v>
      </c>
      <c r="F607" s="44"/>
      <c r="G607" s="38"/>
      <c r="H607" s="38"/>
      <c r="I607" s="45"/>
      <c r="J607" s="200"/>
      <c r="K607" s="200"/>
      <c r="L607" s="200"/>
      <c r="M607" s="200"/>
      <c r="N607" s="200"/>
      <c r="O607" s="200"/>
      <c r="P607" s="200"/>
      <c r="Q607" s="44">
        <v>110</v>
      </c>
      <c r="R607" s="47">
        <v>110</v>
      </c>
      <c r="S607" s="88"/>
      <c r="T607" s="89"/>
      <c r="U607" s="89"/>
      <c r="V607" s="87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E607" s="200"/>
      <c r="BF607" s="200"/>
      <c r="BG607" s="200"/>
      <c r="BH607" s="200"/>
      <c r="BI607" s="200"/>
      <c r="BJ607" s="200"/>
      <c r="BK607" s="200"/>
    </row>
    <row r="608" spans="1:63" ht="15.75" customHeight="1" x14ac:dyDescent="0.25">
      <c r="A608" s="512" t="s">
        <v>122</v>
      </c>
      <c r="B608" s="512"/>
      <c r="C608" s="512"/>
      <c r="D608" s="54">
        <v>2</v>
      </c>
      <c r="E608" s="47">
        <v>2</v>
      </c>
      <c r="F608" s="44"/>
      <c r="G608" s="38"/>
      <c r="H608" s="38"/>
      <c r="I608" s="45"/>
      <c r="J608" s="200"/>
      <c r="K608" s="200"/>
      <c r="L608" s="200"/>
      <c r="M608" s="200"/>
      <c r="N608" s="200"/>
      <c r="O608" s="200"/>
      <c r="P608" s="200"/>
      <c r="Q608" s="44">
        <v>2</v>
      </c>
      <c r="R608" s="47">
        <v>2</v>
      </c>
      <c r="S608" s="88"/>
      <c r="T608" s="89"/>
      <c r="U608" s="89"/>
      <c r="V608" s="87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E608" s="200"/>
      <c r="BF608" s="200"/>
      <c r="BG608" s="200"/>
      <c r="BH608" s="200"/>
      <c r="BI608" s="200"/>
      <c r="BJ608" s="200"/>
      <c r="BK608" s="200"/>
    </row>
    <row r="609" spans="1:63" ht="15.75" customHeight="1" x14ac:dyDescent="0.25">
      <c r="A609" s="512" t="s">
        <v>61</v>
      </c>
      <c r="B609" s="512"/>
      <c r="C609" s="512"/>
      <c r="D609" s="54">
        <v>65</v>
      </c>
      <c r="E609" s="47">
        <v>65</v>
      </c>
      <c r="F609" s="44"/>
      <c r="G609" s="38"/>
      <c r="H609" s="38"/>
      <c r="I609" s="45"/>
      <c r="J609" s="200"/>
      <c r="K609" s="200"/>
      <c r="L609" s="200"/>
      <c r="M609" s="200"/>
      <c r="N609" s="200"/>
      <c r="O609" s="200"/>
      <c r="P609" s="200"/>
      <c r="Q609" s="44">
        <v>80</v>
      </c>
      <c r="R609" s="47">
        <v>80</v>
      </c>
      <c r="S609" s="88"/>
      <c r="T609" s="89"/>
      <c r="U609" s="89"/>
      <c r="V609" s="87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E609" s="200"/>
      <c r="BF609" s="200"/>
      <c r="BG609" s="200"/>
      <c r="BH609" s="200"/>
      <c r="BI609" s="200"/>
      <c r="BJ609" s="200"/>
      <c r="BK609" s="200"/>
    </row>
    <row r="610" spans="1:63" ht="15.75" customHeight="1" x14ac:dyDescent="0.25">
      <c r="A610" s="512" t="s">
        <v>6</v>
      </c>
      <c r="B610" s="512"/>
      <c r="C610" s="512"/>
      <c r="D610" s="54">
        <v>8</v>
      </c>
      <c r="E610" s="47">
        <v>8</v>
      </c>
      <c r="F610" s="44"/>
      <c r="G610" s="38"/>
      <c r="H610" s="38"/>
      <c r="I610" s="45"/>
      <c r="J610" s="200"/>
      <c r="K610" s="200"/>
      <c r="L610" s="200"/>
      <c r="M610" s="200"/>
      <c r="N610" s="200"/>
      <c r="O610" s="200"/>
      <c r="P610" s="200"/>
      <c r="Q610" s="44">
        <v>10</v>
      </c>
      <c r="R610" s="47">
        <v>10</v>
      </c>
      <c r="S610" s="88"/>
      <c r="T610" s="89"/>
      <c r="U610" s="89"/>
      <c r="V610" s="87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E610" s="200"/>
      <c r="BF610" s="200"/>
      <c r="BG610" s="200"/>
      <c r="BH610" s="200"/>
      <c r="BI610" s="200"/>
      <c r="BJ610" s="200"/>
      <c r="BK610" s="200"/>
    </row>
    <row r="611" spans="1:63" ht="15.75" customHeight="1" x14ac:dyDescent="0.3">
      <c r="A611" s="512"/>
      <c r="B611" s="512"/>
      <c r="C611" s="512"/>
      <c r="D611" s="54"/>
      <c r="E611" s="49"/>
      <c r="F611" s="50">
        <v>3.15</v>
      </c>
      <c r="G611" s="51">
        <v>2.72</v>
      </c>
      <c r="H611" s="51">
        <v>12.96</v>
      </c>
      <c r="I611" s="213">
        <v>89</v>
      </c>
      <c r="J611" s="178">
        <v>0.03</v>
      </c>
      <c r="K611" s="179">
        <v>0.98</v>
      </c>
      <c r="L611" s="179">
        <v>15</v>
      </c>
      <c r="M611" s="179">
        <v>114.3</v>
      </c>
      <c r="N611" s="179">
        <v>67.5</v>
      </c>
      <c r="O611" s="179">
        <v>10.5</v>
      </c>
      <c r="P611" s="180">
        <v>0.1</v>
      </c>
      <c r="Q611" s="54"/>
      <c r="R611" s="47"/>
      <c r="S611" s="50">
        <v>3.67</v>
      </c>
      <c r="T611" s="51">
        <v>3.19</v>
      </c>
      <c r="U611" s="51">
        <v>15.82</v>
      </c>
      <c r="V611" s="49">
        <v>107</v>
      </c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E611" s="178">
        <v>3.5999999999999997E-2</v>
      </c>
      <c r="BF611" s="179">
        <v>1.17</v>
      </c>
      <c r="BG611" s="179">
        <v>18</v>
      </c>
      <c r="BH611" s="179">
        <v>133.19999999999999</v>
      </c>
      <c r="BI611" s="179">
        <v>81</v>
      </c>
      <c r="BJ611" s="179">
        <v>12.6</v>
      </c>
      <c r="BK611" s="180">
        <v>0.12</v>
      </c>
    </row>
    <row r="612" spans="1:63" ht="15.75" customHeight="1" x14ac:dyDescent="0.25">
      <c r="A612" s="504" t="s">
        <v>105</v>
      </c>
      <c r="B612" s="510"/>
      <c r="C612" s="511"/>
      <c r="D612" s="54">
        <v>100</v>
      </c>
      <c r="E612" s="49">
        <v>100</v>
      </c>
      <c r="F612" s="50">
        <v>0.4</v>
      </c>
      <c r="G612" s="51">
        <v>0.4</v>
      </c>
      <c r="H612" s="51">
        <v>9.8000000000000007</v>
      </c>
      <c r="I612" s="52">
        <v>44</v>
      </c>
      <c r="J612" s="178">
        <v>3.3000000000000002E-2</v>
      </c>
      <c r="K612" s="179"/>
      <c r="L612" s="179">
        <v>20</v>
      </c>
      <c r="M612" s="179">
        <v>8.4</v>
      </c>
      <c r="N612" s="179">
        <v>29.4</v>
      </c>
      <c r="O612" s="179">
        <v>5.9</v>
      </c>
      <c r="P612" s="180">
        <v>29.4</v>
      </c>
      <c r="Q612" s="44">
        <v>100</v>
      </c>
      <c r="R612" s="49">
        <v>100</v>
      </c>
      <c r="S612" s="50">
        <v>0.4</v>
      </c>
      <c r="T612" s="51">
        <v>0.4</v>
      </c>
      <c r="U612" s="51">
        <v>9.8000000000000007</v>
      </c>
      <c r="V612" s="49">
        <v>44</v>
      </c>
      <c r="W612" s="511" t="s">
        <v>105</v>
      </c>
      <c r="X612" s="511"/>
      <c r="Y612" s="511"/>
      <c r="Z612" s="38">
        <v>100</v>
      </c>
      <c r="AA612" s="51">
        <v>100</v>
      </c>
      <c r="AB612" s="51">
        <v>26</v>
      </c>
      <c r="AC612" s="51">
        <v>278</v>
      </c>
      <c r="AD612" s="51">
        <v>16</v>
      </c>
      <c r="AE612" s="51">
        <v>9</v>
      </c>
      <c r="AF612" s="51">
        <v>11</v>
      </c>
      <c r="AG612" s="51">
        <v>2.2000000000000002</v>
      </c>
      <c r="AH612" s="51"/>
      <c r="AI612" s="51">
        <v>30</v>
      </c>
      <c r="AJ612" s="51">
        <v>0.2</v>
      </c>
      <c r="AK612" s="51">
        <v>0.03</v>
      </c>
      <c r="AL612" s="51">
        <v>0.02</v>
      </c>
      <c r="AM612" s="51">
        <v>0.3</v>
      </c>
      <c r="AN612" s="51">
        <v>10</v>
      </c>
      <c r="AO612" s="38">
        <v>100</v>
      </c>
      <c r="AP612" s="51">
        <v>100</v>
      </c>
      <c r="AQ612" s="51">
        <v>26</v>
      </c>
      <c r="AR612" s="51">
        <v>278</v>
      </c>
      <c r="AS612" s="51">
        <v>16</v>
      </c>
      <c r="AT612" s="51">
        <v>9</v>
      </c>
      <c r="AU612" s="51">
        <v>11</v>
      </c>
      <c r="AV612" s="51">
        <v>2.2000000000000002</v>
      </c>
      <c r="AW612" s="51"/>
      <c r="AX612" s="51">
        <v>30</v>
      </c>
      <c r="AY612" s="51">
        <v>0.2</v>
      </c>
      <c r="AZ612" s="51">
        <v>0.03</v>
      </c>
      <c r="BA612" s="51">
        <v>0.02</v>
      </c>
      <c r="BB612" s="51">
        <v>0.3</v>
      </c>
      <c r="BC612" s="51">
        <v>10</v>
      </c>
      <c r="BE612" s="178">
        <v>3.3000000000000002E-2</v>
      </c>
      <c r="BF612" s="179"/>
      <c r="BG612" s="179">
        <v>20</v>
      </c>
      <c r="BH612" s="179">
        <v>8.4</v>
      </c>
      <c r="BI612" s="179">
        <v>29.4</v>
      </c>
      <c r="BJ612" s="179">
        <v>5.9</v>
      </c>
      <c r="BK612" s="180">
        <v>29.4</v>
      </c>
    </row>
    <row r="613" spans="1:63" s="77" customFormat="1" ht="15.75" customHeight="1" x14ac:dyDescent="0.25">
      <c r="A613" s="517" t="s">
        <v>190</v>
      </c>
      <c r="B613" s="517"/>
      <c r="C613" s="517"/>
      <c r="D613" s="61"/>
      <c r="E613" s="62">
        <f>SUM(E594+E602+E606+E612)</f>
        <v>435</v>
      </c>
      <c r="F613" s="76">
        <f>SUM(F600:F612)</f>
        <v>12.560000000000002</v>
      </c>
      <c r="G613" s="76">
        <f t="shared" ref="G613:P613" si="55">SUM(G600:G612)</f>
        <v>19.399999999999999</v>
      </c>
      <c r="H613" s="76">
        <f t="shared" si="55"/>
        <v>74.589999999999989</v>
      </c>
      <c r="I613" s="76">
        <f t="shared" si="55"/>
        <v>522.29999999999995</v>
      </c>
      <c r="J613" s="76">
        <f t="shared" si="55"/>
        <v>0.113</v>
      </c>
      <c r="K613" s="76">
        <f t="shared" si="55"/>
        <v>20.98</v>
      </c>
      <c r="L613" s="76">
        <f t="shared" si="55"/>
        <v>86.35</v>
      </c>
      <c r="M613" s="76">
        <f t="shared" si="55"/>
        <v>277.2</v>
      </c>
      <c r="N613" s="76">
        <f t="shared" si="55"/>
        <v>222.1</v>
      </c>
      <c r="O613" s="76">
        <f t="shared" si="55"/>
        <v>29.42</v>
      </c>
      <c r="P613" s="76">
        <f t="shared" si="55"/>
        <v>30.119999999999997</v>
      </c>
      <c r="Q613" s="187"/>
      <c r="R613" s="62">
        <f>SUM(R594+R602+R606+R612)</f>
        <v>525</v>
      </c>
      <c r="S613" s="76">
        <f t="shared" ref="S613:BK613" si="56">SUM(S600:S612)</f>
        <v>14.600000000000001</v>
      </c>
      <c r="T613" s="76">
        <f t="shared" si="56"/>
        <v>22.69</v>
      </c>
      <c r="U613" s="76">
        <f t="shared" si="56"/>
        <v>85.82</v>
      </c>
      <c r="V613" s="76">
        <f t="shared" si="56"/>
        <v>605.29999999999995</v>
      </c>
      <c r="W613" s="76">
        <f t="shared" si="56"/>
        <v>0</v>
      </c>
      <c r="X613" s="76">
        <f t="shared" si="56"/>
        <v>0</v>
      </c>
      <c r="Y613" s="76">
        <f t="shared" si="56"/>
        <v>0</v>
      </c>
      <c r="Z613" s="76">
        <f t="shared" si="56"/>
        <v>165</v>
      </c>
      <c r="AA613" s="76">
        <f t="shared" si="56"/>
        <v>205</v>
      </c>
      <c r="AB613" s="76">
        <f t="shared" si="56"/>
        <v>26</v>
      </c>
      <c r="AC613" s="76">
        <f t="shared" si="56"/>
        <v>278</v>
      </c>
      <c r="AD613" s="76">
        <f t="shared" si="56"/>
        <v>16</v>
      </c>
      <c r="AE613" s="76">
        <f t="shared" si="56"/>
        <v>9</v>
      </c>
      <c r="AF613" s="76">
        <f t="shared" si="56"/>
        <v>11</v>
      </c>
      <c r="AG613" s="76">
        <f t="shared" si="56"/>
        <v>2.2000000000000002</v>
      </c>
      <c r="AH613" s="76">
        <f t="shared" si="56"/>
        <v>0</v>
      </c>
      <c r="AI613" s="76">
        <f t="shared" si="56"/>
        <v>30</v>
      </c>
      <c r="AJ613" s="76">
        <f t="shared" si="56"/>
        <v>0.2</v>
      </c>
      <c r="AK613" s="76">
        <f t="shared" si="56"/>
        <v>0.03</v>
      </c>
      <c r="AL613" s="76">
        <f t="shared" si="56"/>
        <v>0.02</v>
      </c>
      <c r="AM613" s="76">
        <f t="shared" si="56"/>
        <v>0.3</v>
      </c>
      <c r="AN613" s="76">
        <f t="shared" si="56"/>
        <v>10</v>
      </c>
      <c r="AO613" s="76">
        <f t="shared" si="56"/>
        <v>170</v>
      </c>
      <c r="AP613" s="76">
        <f t="shared" si="56"/>
        <v>210</v>
      </c>
      <c r="AQ613" s="76">
        <f t="shared" si="56"/>
        <v>26</v>
      </c>
      <c r="AR613" s="76">
        <f t="shared" si="56"/>
        <v>278</v>
      </c>
      <c r="AS613" s="76">
        <f t="shared" si="56"/>
        <v>16</v>
      </c>
      <c r="AT613" s="76">
        <f t="shared" si="56"/>
        <v>9</v>
      </c>
      <c r="AU613" s="76">
        <f t="shared" si="56"/>
        <v>11</v>
      </c>
      <c r="AV613" s="76">
        <f t="shared" si="56"/>
        <v>2.2000000000000002</v>
      </c>
      <c r="AW613" s="76">
        <f t="shared" si="56"/>
        <v>0</v>
      </c>
      <c r="AX613" s="76">
        <f t="shared" si="56"/>
        <v>30</v>
      </c>
      <c r="AY613" s="76">
        <f t="shared" si="56"/>
        <v>0.2</v>
      </c>
      <c r="AZ613" s="76">
        <f t="shared" si="56"/>
        <v>0.03</v>
      </c>
      <c r="BA613" s="76">
        <f t="shared" si="56"/>
        <v>0.02</v>
      </c>
      <c r="BB613" s="76">
        <f t="shared" si="56"/>
        <v>0.3</v>
      </c>
      <c r="BC613" s="76">
        <f t="shared" si="56"/>
        <v>10</v>
      </c>
      <c r="BD613" s="76">
        <f t="shared" si="56"/>
        <v>0</v>
      </c>
      <c r="BE613" s="76">
        <f t="shared" si="56"/>
        <v>0.11899999999999999</v>
      </c>
      <c r="BF613" s="76">
        <f t="shared" si="56"/>
        <v>21.17</v>
      </c>
      <c r="BG613" s="76">
        <f t="shared" si="56"/>
        <v>89.35</v>
      </c>
      <c r="BH613" s="76">
        <f t="shared" si="56"/>
        <v>296.09999999999997</v>
      </c>
      <c r="BI613" s="76">
        <f t="shared" si="56"/>
        <v>235.6</v>
      </c>
      <c r="BJ613" s="76">
        <f t="shared" si="56"/>
        <v>31.519999999999996</v>
      </c>
      <c r="BK613" s="76">
        <f t="shared" si="56"/>
        <v>30.139999999999997</v>
      </c>
    </row>
    <row r="614" spans="1:63" ht="15.75" customHeight="1" x14ac:dyDescent="0.25">
      <c r="A614" s="537" t="s">
        <v>16</v>
      </c>
      <c r="B614" s="537"/>
      <c r="C614" s="537"/>
      <c r="D614" s="54"/>
      <c r="E614" s="49"/>
      <c r="F614" s="50"/>
      <c r="G614" s="51"/>
      <c r="H614" s="51"/>
      <c r="I614" s="52"/>
      <c r="J614" s="201"/>
      <c r="K614" s="201"/>
      <c r="L614" s="201"/>
      <c r="M614" s="201"/>
      <c r="N614" s="201"/>
      <c r="O614" s="201"/>
      <c r="P614" s="201"/>
      <c r="Q614" s="44"/>
      <c r="R614" s="49"/>
      <c r="S614" s="50"/>
      <c r="T614" s="51"/>
      <c r="U614" s="38"/>
      <c r="V614" s="47"/>
      <c r="W614" s="511" t="s">
        <v>16</v>
      </c>
      <c r="X614" s="511"/>
      <c r="Y614" s="511"/>
      <c r="Z614" s="38"/>
      <c r="AA614" s="51"/>
      <c r="AB614" s="51"/>
      <c r="AC614" s="38"/>
      <c r="AD614" s="38"/>
      <c r="AE614" s="51"/>
      <c r="AF614" s="51"/>
      <c r="AG614" s="38"/>
      <c r="AH614" s="38"/>
      <c r="AI614" s="51"/>
      <c r="AJ614" s="51"/>
      <c r="AK614" s="38"/>
      <c r="AL614" s="38"/>
      <c r="AM614" s="38"/>
      <c r="AN614" s="38"/>
      <c r="AO614" s="38"/>
      <c r="AP614" s="51"/>
      <c r="AQ614" s="51"/>
      <c r="AR614" s="38"/>
      <c r="AS614" s="38"/>
      <c r="AT614" s="51"/>
      <c r="AU614" s="51"/>
      <c r="AV614" s="38"/>
      <c r="AW614" s="38"/>
      <c r="AX614" s="51"/>
      <c r="AY614" s="51"/>
      <c r="AZ614" s="38"/>
      <c r="BA614" s="38"/>
      <c r="BB614" s="38"/>
      <c r="BC614" s="38"/>
      <c r="BE614" s="201"/>
      <c r="BF614" s="201"/>
      <c r="BG614" s="201"/>
      <c r="BH614" s="201"/>
      <c r="BI614" s="201"/>
      <c r="BJ614" s="201"/>
      <c r="BK614" s="201"/>
    </row>
    <row r="615" spans="1:63" ht="15.75" customHeight="1" x14ac:dyDescent="0.25">
      <c r="A615" s="504" t="s">
        <v>53</v>
      </c>
      <c r="B615" s="504"/>
      <c r="C615" s="504"/>
      <c r="D615" s="54"/>
      <c r="E615" s="47"/>
      <c r="F615" s="44"/>
      <c r="G615" s="38"/>
      <c r="H615" s="38"/>
      <c r="I615" s="45"/>
      <c r="J615" s="200"/>
      <c r="K615" s="200"/>
      <c r="L615" s="200"/>
      <c r="M615" s="200"/>
      <c r="N615" s="200"/>
      <c r="O615" s="200"/>
      <c r="P615" s="200"/>
      <c r="Q615" s="44"/>
      <c r="R615" s="47"/>
      <c r="S615" s="44"/>
      <c r="T615" s="38"/>
      <c r="U615" s="38"/>
      <c r="V615" s="47"/>
      <c r="W615" s="511" t="s">
        <v>53</v>
      </c>
      <c r="X615" s="511"/>
      <c r="Y615" s="511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E615" s="200"/>
      <c r="BF615" s="200"/>
      <c r="BG615" s="200"/>
      <c r="BH615" s="200"/>
      <c r="BI615" s="200"/>
      <c r="BJ615" s="200"/>
      <c r="BK615" s="200"/>
    </row>
    <row r="616" spans="1:63" ht="15.75" customHeight="1" x14ac:dyDescent="0.25">
      <c r="A616" s="504" t="s">
        <v>158</v>
      </c>
      <c r="B616" s="504"/>
      <c r="C616" s="504"/>
      <c r="D616" s="54"/>
      <c r="E616" s="49">
        <v>150</v>
      </c>
      <c r="F616" s="44"/>
      <c r="G616" s="38"/>
      <c r="H616" s="38"/>
      <c r="I616" s="45"/>
      <c r="J616" s="200"/>
      <c r="K616" s="200"/>
      <c r="L616" s="200"/>
      <c r="M616" s="200"/>
      <c r="N616" s="200"/>
      <c r="O616" s="200"/>
      <c r="P616" s="200"/>
      <c r="Q616" s="44"/>
      <c r="R616" s="49">
        <v>250</v>
      </c>
      <c r="S616" s="44"/>
      <c r="T616" s="38"/>
      <c r="U616" s="38"/>
      <c r="V616" s="47"/>
      <c r="W616" s="511" t="s">
        <v>158</v>
      </c>
      <c r="X616" s="511"/>
      <c r="Y616" s="511"/>
      <c r="Z616" s="38"/>
      <c r="AA616" s="51">
        <v>150</v>
      </c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51">
        <v>250</v>
      </c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E616" s="200"/>
      <c r="BF616" s="200"/>
      <c r="BG616" s="200"/>
      <c r="BH616" s="200"/>
      <c r="BI616" s="200"/>
      <c r="BJ616" s="200"/>
      <c r="BK616" s="200"/>
    </row>
    <row r="617" spans="1:63" ht="15.75" customHeight="1" x14ac:dyDescent="0.25">
      <c r="A617" s="512" t="s">
        <v>63</v>
      </c>
      <c r="B617" s="512"/>
      <c r="C617" s="512"/>
      <c r="D617" s="67" t="s">
        <v>97</v>
      </c>
      <c r="E617" s="47">
        <v>30</v>
      </c>
      <c r="F617" s="44"/>
      <c r="G617" s="38"/>
      <c r="H617" s="38"/>
      <c r="I617" s="45"/>
      <c r="J617" s="200"/>
      <c r="K617" s="200"/>
      <c r="L617" s="200"/>
      <c r="M617" s="200"/>
      <c r="N617" s="200"/>
      <c r="O617" s="200"/>
      <c r="P617" s="200"/>
      <c r="Q617" s="186" t="s">
        <v>124</v>
      </c>
      <c r="R617" s="47">
        <v>50</v>
      </c>
      <c r="S617" s="44"/>
      <c r="T617" s="38"/>
      <c r="U617" s="38"/>
      <c r="V617" s="47"/>
      <c r="W617" s="513" t="s">
        <v>63</v>
      </c>
      <c r="X617" s="513"/>
      <c r="Y617" s="513"/>
      <c r="Z617" s="91" t="s">
        <v>97</v>
      </c>
      <c r="AA617" s="38">
        <v>30</v>
      </c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91" t="s">
        <v>124</v>
      </c>
      <c r="AP617" s="38">
        <v>50</v>
      </c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E617" s="200"/>
      <c r="BF617" s="200"/>
      <c r="BG617" s="200"/>
      <c r="BH617" s="200"/>
      <c r="BI617" s="200"/>
      <c r="BJ617" s="200"/>
      <c r="BK617" s="200"/>
    </row>
    <row r="618" spans="1:63" ht="15.75" customHeight="1" x14ac:dyDescent="0.25">
      <c r="A618" s="512" t="s">
        <v>17</v>
      </c>
      <c r="B618" s="512"/>
      <c r="C618" s="512"/>
      <c r="D618" s="54">
        <v>12.1</v>
      </c>
      <c r="E618" s="47">
        <v>12</v>
      </c>
      <c r="F618" s="44"/>
      <c r="G618" s="38"/>
      <c r="H618" s="38"/>
      <c r="I618" s="45"/>
      <c r="J618" s="200"/>
      <c r="K618" s="200"/>
      <c r="L618" s="200"/>
      <c r="M618" s="200"/>
      <c r="N618" s="200"/>
      <c r="O618" s="200"/>
      <c r="P618" s="200"/>
      <c r="Q618" s="44">
        <v>20</v>
      </c>
      <c r="R618" s="47">
        <v>20</v>
      </c>
      <c r="S618" s="44"/>
      <c r="T618" s="38"/>
      <c r="U618" s="38"/>
      <c r="V618" s="47"/>
      <c r="W618" s="513" t="s">
        <v>17</v>
      </c>
      <c r="X618" s="513"/>
      <c r="Y618" s="513"/>
      <c r="Z618" s="38">
        <v>12.1</v>
      </c>
      <c r="AA618" s="38">
        <v>12</v>
      </c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>
        <v>20</v>
      </c>
      <c r="AP618" s="38">
        <v>20</v>
      </c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E618" s="200"/>
      <c r="BF618" s="200"/>
      <c r="BG618" s="200"/>
      <c r="BH618" s="200"/>
      <c r="BI618" s="200"/>
      <c r="BJ618" s="200"/>
      <c r="BK618" s="200"/>
    </row>
    <row r="619" spans="1:63" ht="15.75" customHeight="1" x14ac:dyDescent="0.25">
      <c r="A619" s="512" t="s">
        <v>18</v>
      </c>
      <c r="B619" s="512"/>
      <c r="C619" s="512"/>
      <c r="D619" s="54">
        <v>7</v>
      </c>
      <c r="E619" s="47">
        <v>6</v>
      </c>
      <c r="F619" s="44"/>
      <c r="G619" s="38"/>
      <c r="H619" s="38"/>
      <c r="I619" s="45"/>
      <c r="J619" s="200"/>
      <c r="K619" s="200"/>
      <c r="L619" s="200"/>
      <c r="M619" s="200"/>
      <c r="N619" s="200"/>
      <c r="O619" s="200"/>
      <c r="P619" s="200"/>
      <c r="Q619" s="44">
        <v>12</v>
      </c>
      <c r="R619" s="47">
        <v>10</v>
      </c>
      <c r="S619" s="44"/>
      <c r="T619" s="38"/>
      <c r="U619" s="38"/>
      <c r="V619" s="47"/>
      <c r="W619" s="513" t="s">
        <v>18</v>
      </c>
      <c r="X619" s="513"/>
      <c r="Y619" s="513"/>
      <c r="Z619" s="38">
        <v>7</v>
      </c>
      <c r="AA619" s="38">
        <v>6</v>
      </c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>
        <v>12</v>
      </c>
      <c r="AP619" s="38">
        <v>10</v>
      </c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E619" s="200"/>
      <c r="BF619" s="200"/>
      <c r="BG619" s="200"/>
      <c r="BH619" s="200"/>
      <c r="BI619" s="200"/>
      <c r="BJ619" s="200"/>
      <c r="BK619" s="200"/>
    </row>
    <row r="620" spans="1:63" ht="15.75" customHeight="1" x14ac:dyDescent="0.25">
      <c r="A620" s="512" t="s">
        <v>65</v>
      </c>
      <c r="B620" s="512"/>
      <c r="C620" s="512"/>
      <c r="D620" s="54">
        <v>9.6</v>
      </c>
      <c r="E620" s="47">
        <v>7.5</v>
      </c>
      <c r="F620" s="44"/>
      <c r="G620" s="38"/>
      <c r="H620" s="38"/>
      <c r="I620" s="45"/>
      <c r="J620" s="200"/>
      <c r="K620" s="200"/>
      <c r="L620" s="200"/>
      <c r="M620" s="200"/>
      <c r="N620" s="200"/>
      <c r="O620" s="200"/>
      <c r="P620" s="200"/>
      <c r="Q620" s="44">
        <v>16</v>
      </c>
      <c r="R620" s="47">
        <v>12.5</v>
      </c>
      <c r="S620" s="44"/>
      <c r="T620" s="38"/>
      <c r="U620" s="38"/>
      <c r="V620" s="47"/>
      <c r="W620" s="513" t="s">
        <v>65</v>
      </c>
      <c r="X620" s="513"/>
      <c r="Y620" s="513"/>
      <c r="Z620" s="38">
        <v>9.6</v>
      </c>
      <c r="AA620" s="38">
        <v>7.5</v>
      </c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>
        <v>16</v>
      </c>
      <c r="AP620" s="38">
        <v>12.5</v>
      </c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E620" s="200"/>
      <c r="BF620" s="200"/>
      <c r="BG620" s="200"/>
      <c r="BH620" s="200"/>
      <c r="BI620" s="200"/>
      <c r="BJ620" s="200"/>
      <c r="BK620" s="200"/>
    </row>
    <row r="621" spans="1:63" ht="15.75" customHeight="1" x14ac:dyDescent="0.25">
      <c r="A621" s="512" t="s">
        <v>19</v>
      </c>
      <c r="B621" s="512"/>
      <c r="C621" s="512"/>
      <c r="D621" s="54">
        <v>3</v>
      </c>
      <c r="E621" s="47">
        <v>3</v>
      </c>
      <c r="F621" s="44"/>
      <c r="G621" s="38"/>
      <c r="H621" s="38"/>
      <c r="I621" s="45"/>
      <c r="J621" s="200"/>
      <c r="K621" s="200"/>
      <c r="L621" s="200"/>
      <c r="M621" s="200"/>
      <c r="N621" s="200"/>
      <c r="O621" s="200"/>
      <c r="P621" s="200"/>
      <c r="Q621" s="44">
        <v>5</v>
      </c>
      <c r="R621" s="47">
        <v>5</v>
      </c>
      <c r="S621" s="44"/>
      <c r="T621" s="38"/>
      <c r="U621" s="38"/>
      <c r="V621" s="47"/>
      <c r="W621" s="513" t="s">
        <v>159</v>
      </c>
      <c r="X621" s="513"/>
      <c r="Y621" s="513"/>
      <c r="Z621" s="38">
        <v>3</v>
      </c>
      <c r="AA621" s="38">
        <v>3</v>
      </c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>
        <v>5</v>
      </c>
      <c r="AP621" s="38">
        <v>5</v>
      </c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E621" s="200"/>
      <c r="BF621" s="200"/>
      <c r="BG621" s="200"/>
      <c r="BH621" s="200"/>
      <c r="BI621" s="200"/>
      <c r="BJ621" s="200"/>
      <c r="BK621" s="200"/>
    </row>
    <row r="622" spans="1:63" ht="15.75" customHeight="1" x14ac:dyDescent="0.25">
      <c r="A622" s="512" t="s">
        <v>160</v>
      </c>
      <c r="B622" s="512"/>
      <c r="C622" s="512"/>
      <c r="D622" s="54">
        <v>105</v>
      </c>
      <c r="E622" s="47">
        <v>105</v>
      </c>
      <c r="F622" s="44"/>
      <c r="G622" s="38"/>
      <c r="H622" s="38"/>
      <c r="I622" s="45"/>
      <c r="J622" s="200"/>
      <c r="K622" s="200"/>
      <c r="L622" s="200"/>
      <c r="M622" s="200"/>
      <c r="N622" s="200"/>
      <c r="O622" s="200"/>
      <c r="P622" s="200"/>
      <c r="Q622" s="44">
        <v>175</v>
      </c>
      <c r="R622" s="47">
        <v>175</v>
      </c>
      <c r="S622" s="44"/>
      <c r="T622" s="38"/>
      <c r="U622" s="38"/>
      <c r="V622" s="47"/>
      <c r="W622" s="513" t="s">
        <v>160</v>
      </c>
      <c r="X622" s="513"/>
      <c r="Y622" s="513"/>
      <c r="Z622" s="38">
        <v>105</v>
      </c>
      <c r="AA622" s="38">
        <v>105</v>
      </c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>
        <v>175</v>
      </c>
      <c r="AP622" s="38">
        <v>175</v>
      </c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E622" s="200"/>
      <c r="BF622" s="200"/>
      <c r="BG622" s="200"/>
      <c r="BH622" s="200"/>
      <c r="BI622" s="200"/>
      <c r="BJ622" s="200"/>
      <c r="BK622" s="200"/>
    </row>
    <row r="623" spans="1:63" ht="15.75" customHeight="1" x14ac:dyDescent="0.3">
      <c r="A623" s="504"/>
      <c r="B623" s="504"/>
      <c r="C623" s="504"/>
      <c r="D623" s="54"/>
      <c r="E623" s="49"/>
      <c r="F623" s="50">
        <v>3.29</v>
      </c>
      <c r="G623" s="51">
        <v>3.16</v>
      </c>
      <c r="H623" s="51">
        <v>9.7899999999999991</v>
      </c>
      <c r="I623" s="213">
        <v>80.849999999999994</v>
      </c>
      <c r="J623" s="178">
        <v>0.14000000000000001</v>
      </c>
      <c r="K623" s="179">
        <v>3.48</v>
      </c>
      <c r="L623" s="179"/>
      <c r="M623" s="179">
        <v>22.85</v>
      </c>
      <c r="N623" s="179">
        <v>52.31</v>
      </c>
      <c r="O623" s="179">
        <v>21.18</v>
      </c>
      <c r="P623" s="180">
        <v>1.22</v>
      </c>
      <c r="Q623" s="54"/>
      <c r="R623" s="49"/>
      <c r="S623" s="50">
        <v>5.49</v>
      </c>
      <c r="T623" s="51">
        <v>5.27</v>
      </c>
      <c r="U623" s="51">
        <v>16.32</v>
      </c>
      <c r="V623" s="49">
        <v>134.80000000000001</v>
      </c>
      <c r="W623" s="110"/>
      <c r="X623" s="110"/>
      <c r="Y623" s="110"/>
      <c r="Z623" s="111"/>
      <c r="AA623" s="111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  <c r="AP623" s="112"/>
      <c r="AQ623" s="112"/>
      <c r="AR623" s="112"/>
      <c r="AS623" s="112"/>
      <c r="AT623" s="112"/>
      <c r="AU623" s="112"/>
      <c r="AV623" s="112"/>
      <c r="AW623" s="112"/>
      <c r="AX623" s="112"/>
      <c r="AY623" s="112"/>
      <c r="AZ623" s="112"/>
      <c r="BA623" s="112"/>
      <c r="BB623" s="112"/>
      <c r="BC623" s="112"/>
      <c r="BE623" s="178">
        <v>0.23</v>
      </c>
      <c r="BF623" s="179">
        <v>5.82</v>
      </c>
      <c r="BG623" s="179"/>
      <c r="BH623" s="179">
        <v>38.049999999999997</v>
      </c>
      <c r="BI623" s="179">
        <v>62.18</v>
      </c>
      <c r="BJ623" s="179">
        <v>35.299999999999997</v>
      </c>
      <c r="BK623" s="180">
        <v>2.0299999999999998</v>
      </c>
    </row>
    <row r="624" spans="1:63" s="1" customFormat="1" x14ac:dyDescent="0.25">
      <c r="A624" s="521" t="s">
        <v>234</v>
      </c>
      <c r="B624" s="522"/>
      <c r="C624" s="523"/>
      <c r="D624" s="17"/>
      <c r="E624" s="8"/>
      <c r="F624" s="9"/>
      <c r="G624" s="10"/>
      <c r="H624" s="10"/>
      <c r="I624" s="10"/>
      <c r="J624" s="9"/>
      <c r="K624" s="10"/>
      <c r="L624" s="10"/>
      <c r="M624" s="10"/>
      <c r="N624" s="10"/>
      <c r="O624" s="10"/>
      <c r="P624" s="214"/>
      <c r="Q624" s="24"/>
      <c r="R624" s="6"/>
      <c r="S624" s="9"/>
      <c r="T624" s="10"/>
      <c r="U624" s="7"/>
      <c r="V624" s="7"/>
      <c r="W624" s="522" t="s">
        <v>67</v>
      </c>
      <c r="X624" s="522"/>
      <c r="Y624" s="523"/>
      <c r="Z624" s="7"/>
      <c r="AA624" s="7"/>
      <c r="AB624" s="10"/>
      <c r="AC624" s="7"/>
      <c r="AD624" s="7"/>
      <c r="AE624" s="10"/>
      <c r="AF624" s="10"/>
      <c r="AG624" s="7"/>
      <c r="AH624" s="7"/>
      <c r="AI624" s="10"/>
      <c r="AJ624" s="10"/>
      <c r="AK624" s="7"/>
      <c r="AL624" s="7"/>
      <c r="AM624" s="7"/>
      <c r="AN624" s="7"/>
      <c r="AO624" s="10"/>
      <c r="AP624" s="10"/>
      <c r="AQ624" s="10"/>
      <c r="AR624" s="7"/>
      <c r="AS624" s="7"/>
      <c r="AT624" s="10"/>
      <c r="AU624" s="10"/>
      <c r="AV624" s="7"/>
      <c r="AW624" s="7"/>
      <c r="AX624" s="10"/>
      <c r="AY624" s="10"/>
      <c r="AZ624" s="7"/>
      <c r="BA624" s="7"/>
      <c r="BB624" s="7"/>
      <c r="BC624" s="7"/>
      <c r="BE624" s="9"/>
      <c r="BF624" s="10"/>
      <c r="BG624" s="10"/>
      <c r="BH624" s="10"/>
      <c r="BI624" s="10"/>
      <c r="BJ624" s="10"/>
      <c r="BK624" s="214"/>
    </row>
    <row r="625" spans="1:63" s="1" customFormat="1" x14ac:dyDescent="0.25">
      <c r="A625" s="521" t="s">
        <v>219</v>
      </c>
      <c r="B625" s="522"/>
      <c r="C625" s="523"/>
      <c r="D625" s="17"/>
      <c r="E625" s="6">
        <v>60</v>
      </c>
      <c r="F625" s="3"/>
      <c r="G625" s="7"/>
      <c r="H625" s="7"/>
      <c r="I625" s="7"/>
      <c r="J625" s="3"/>
      <c r="K625" s="7"/>
      <c r="L625" s="7"/>
      <c r="M625" s="7"/>
      <c r="N625" s="7"/>
      <c r="O625" s="7"/>
      <c r="P625" s="266"/>
      <c r="Q625" s="17"/>
      <c r="R625" s="6">
        <v>80</v>
      </c>
      <c r="S625" s="3"/>
      <c r="T625" s="7"/>
      <c r="U625" s="7"/>
      <c r="V625" s="7"/>
      <c r="W625" s="522" t="s">
        <v>84</v>
      </c>
      <c r="X625" s="522"/>
      <c r="Y625" s="523"/>
      <c r="Z625" s="7"/>
      <c r="AA625" s="10" t="s">
        <v>78</v>
      </c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10" t="s">
        <v>79</v>
      </c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E625" s="3"/>
      <c r="BF625" s="7"/>
      <c r="BG625" s="7"/>
      <c r="BH625" s="7"/>
      <c r="BI625" s="7"/>
      <c r="BJ625" s="7"/>
      <c r="BK625" s="266"/>
    </row>
    <row r="626" spans="1:63" s="1" customFormat="1" x14ac:dyDescent="0.25">
      <c r="A626" s="543" t="s">
        <v>195</v>
      </c>
      <c r="B626" s="515"/>
      <c r="C626" s="516"/>
      <c r="D626" s="17">
        <v>38</v>
      </c>
      <c r="E626" s="8">
        <v>28</v>
      </c>
      <c r="F626" s="3"/>
      <c r="G626" s="7"/>
      <c r="H626" s="7"/>
      <c r="I626" s="7"/>
      <c r="J626" s="3"/>
      <c r="K626" s="7"/>
      <c r="L626" s="7"/>
      <c r="M626" s="7"/>
      <c r="N626" s="7"/>
      <c r="O626" s="7"/>
      <c r="P626" s="266"/>
      <c r="Q626" s="17">
        <v>52</v>
      </c>
      <c r="R626" s="8">
        <v>38</v>
      </c>
      <c r="S626" s="3"/>
      <c r="T626" s="7"/>
      <c r="U626" s="7"/>
      <c r="V626" s="7"/>
      <c r="W626" s="515" t="s">
        <v>195</v>
      </c>
      <c r="X626" s="515"/>
      <c r="Y626" s="516"/>
      <c r="Z626" s="7">
        <v>52</v>
      </c>
      <c r="AA626" s="7">
        <v>38</v>
      </c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>
        <v>69</v>
      </c>
      <c r="AP626" s="7">
        <v>50</v>
      </c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E626" s="3"/>
      <c r="BF626" s="7"/>
      <c r="BG626" s="7"/>
      <c r="BH626" s="7"/>
      <c r="BI626" s="7"/>
      <c r="BJ626" s="7"/>
      <c r="BK626" s="266"/>
    </row>
    <row r="627" spans="1:63" s="1" customFormat="1" x14ac:dyDescent="0.25">
      <c r="A627" s="543" t="s">
        <v>321</v>
      </c>
      <c r="B627" s="515"/>
      <c r="C627" s="516"/>
      <c r="D627" s="17">
        <v>12</v>
      </c>
      <c r="E627" s="8">
        <v>10</v>
      </c>
      <c r="F627" s="3"/>
      <c r="G627" s="7"/>
      <c r="H627" s="7"/>
      <c r="I627" s="7"/>
      <c r="J627" s="3"/>
      <c r="K627" s="7"/>
      <c r="L627" s="7"/>
      <c r="M627" s="7"/>
      <c r="N627" s="7"/>
      <c r="O627" s="7"/>
      <c r="P627" s="266"/>
      <c r="Q627" s="17">
        <v>15</v>
      </c>
      <c r="R627" s="8">
        <v>13</v>
      </c>
      <c r="S627" s="3"/>
      <c r="T627" s="7"/>
      <c r="U627" s="7"/>
      <c r="V627" s="7"/>
      <c r="W627" s="515" t="s">
        <v>195</v>
      </c>
      <c r="X627" s="515"/>
      <c r="Y627" s="516"/>
      <c r="Z627" s="7">
        <v>52</v>
      </c>
      <c r="AA627" s="7">
        <v>38</v>
      </c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>
        <v>69</v>
      </c>
      <c r="AP627" s="7">
        <v>50</v>
      </c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E627" s="3"/>
      <c r="BF627" s="7"/>
      <c r="BG627" s="7"/>
      <c r="BH627" s="7"/>
      <c r="BI627" s="7"/>
      <c r="BJ627" s="7"/>
      <c r="BK627" s="266"/>
    </row>
    <row r="628" spans="1:63" s="1" customFormat="1" x14ac:dyDescent="0.25">
      <c r="A628" s="543" t="s">
        <v>61</v>
      </c>
      <c r="B628" s="515"/>
      <c r="C628" s="516"/>
      <c r="D628" s="17">
        <v>6</v>
      </c>
      <c r="E628" s="8">
        <v>6</v>
      </c>
      <c r="F628" s="3"/>
      <c r="G628" s="7"/>
      <c r="H628" s="7"/>
      <c r="I628" s="7"/>
      <c r="J628" s="3"/>
      <c r="K628" s="7"/>
      <c r="L628" s="7"/>
      <c r="M628" s="7"/>
      <c r="N628" s="7"/>
      <c r="O628" s="7"/>
      <c r="P628" s="266"/>
      <c r="Q628" s="17">
        <v>8</v>
      </c>
      <c r="R628" s="8">
        <v>8</v>
      </c>
      <c r="S628" s="3"/>
      <c r="T628" s="7"/>
      <c r="U628" s="13"/>
      <c r="V628" s="13"/>
      <c r="W628" s="515" t="s">
        <v>61</v>
      </c>
      <c r="X628" s="515"/>
      <c r="Y628" s="516"/>
      <c r="Z628" s="7">
        <v>6</v>
      </c>
      <c r="AA628" s="7">
        <v>6</v>
      </c>
      <c r="AB628" s="7"/>
      <c r="AC628" s="13"/>
      <c r="AD628" s="13"/>
      <c r="AE628" s="7"/>
      <c r="AF628" s="7"/>
      <c r="AG628" s="13"/>
      <c r="AH628" s="13"/>
      <c r="AI628" s="7"/>
      <c r="AJ628" s="7"/>
      <c r="AK628" s="13"/>
      <c r="AL628" s="13"/>
      <c r="AM628" s="13"/>
      <c r="AN628" s="13"/>
      <c r="AO628" s="7">
        <v>8</v>
      </c>
      <c r="AP628" s="7">
        <v>8</v>
      </c>
      <c r="AQ628" s="7"/>
      <c r="AR628" s="13"/>
      <c r="AS628" s="13"/>
      <c r="AT628" s="7"/>
      <c r="AU628" s="7"/>
      <c r="AV628" s="13"/>
      <c r="AW628" s="13"/>
      <c r="AX628" s="7"/>
      <c r="AY628" s="7"/>
      <c r="AZ628" s="13"/>
      <c r="BA628" s="13"/>
      <c r="BB628" s="13"/>
      <c r="BC628" s="13"/>
      <c r="BE628" s="3"/>
      <c r="BF628" s="7"/>
      <c r="BG628" s="7"/>
      <c r="BH628" s="7"/>
      <c r="BI628" s="7"/>
      <c r="BJ628" s="7"/>
      <c r="BK628" s="266"/>
    </row>
    <row r="629" spans="1:63" s="1" customFormat="1" ht="16.5" customHeight="1" x14ac:dyDescent="0.25">
      <c r="A629" s="543" t="s">
        <v>46</v>
      </c>
      <c r="B629" s="515"/>
      <c r="C629" s="516"/>
      <c r="D629" s="17">
        <v>5</v>
      </c>
      <c r="E629" s="8">
        <v>5</v>
      </c>
      <c r="F629" s="3"/>
      <c r="G629" s="7"/>
      <c r="H629" s="7"/>
      <c r="I629" s="7"/>
      <c r="J629" s="3"/>
      <c r="K629" s="7"/>
      <c r="L629" s="7"/>
      <c r="M629" s="7"/>
      <c r="N629" s="7"/>
      <c r="O629" s="7"/>
      <c r="P629" s="266"/>
      <c r="Q629" s="17">
        <v>7</v>
      </c>
      <c r="R629" s="8">
        <v>7</v>
      </c>
      <c r="S629" s="3"/>
      <c r="T629" s="7"/>
      <c r="U629" s="7"/>
      <c r="V629" s="7"/>
      <c r="W629" s="515" t="s">
        <v>46</v>
      </c>
      <c r="X629" s="515"/>
      <c r="Y629" s="516"/>
      <c r="Z629" s="7">
        <v>5</v>
      </c>
      <c r="AA629" s="7">
        <v>5</v>
      </c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>
        <v>6.7</v>
      </c>
      <c r="AP629" s="7">
        <v>6.7</v>
      </c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E629" s="3"/>
      <c r="BF629" s="7"/>
      <c r="BG629" s="7"/>
      <c r="BH629" s="7"/>
      <c r="BI629" s="7"/>
      <c r="BJ629" s="7"/>
      <c r="BK629" s="266"/>
    </row>
    <row r="630" spans="1:63" s="1" customFormat="1" ht="16.5" customHeight="1" x14ac:dyDescent="0.25">
      <c r="A630" s="543" t="s">
        <v>18</v>
      </c>
      <c r="B630" s="515"/>
      <c r="C630" s="516"/>
      <c r="D630" s="17">
        <v>13</v>
      </c>
      <c r="E630" s="8">
        <v>11</v>
      </c>
      <c r="F630" s="3"/>
      <c r="G630" s="7"/>
      <c r="H630" s="7"/>
      <c r="I630" s="7"/>
      <c r="J630" s="3"/>
      <c r="K630" s="7"/>
      <c r="L630" s="7"/>
      <c r="M630" s="7"/>
      <c r="N630" s="7"/>
      <c r="O630" s="7"/>
      <c r="P630" s="266"/>
      <c r="Q630" s="17">
        <v>18</v>
      </c>
      <c r="R630" s="8">
        <v>15</v>
      </c>
      <c r="S630" s="3"/>
      <c r="T630" s="7"/>
      <c r="U630" s="7"/>
      <c r="V630" s="7"/>
      <c r="W630" s="515" t="s">
        <v>18</v>
      </c>
      <c r="X630" s="515"/>
      <c r="Y630" s="516"/>
      <c r="Z630" s="7">
        <v>21</v>
      </c>
      <c r="AA630" s="7">
        <v>18</v>
      </c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>
        <v>28</v>
      </c>
      <c r="AP630" s="7">
        <v>24</v>
      </c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E630" s="3"/>
      <c r="BF630" s="7"/>
      <c r="BG630" s="7"/>
      <c r="BH630" s="7"/>
      <c r="BI630" s="7"/>
      <c r="BJ630" s="7"/>
      <c r="BK630" s="266"/>
    </row>
    <row r="631" spans="1:63" s="1" customFormat="1" ht="16.5" customHeight="1" x14ac:dyDescent="0.25">
      <c r="A631" s="538" t="s">
        <v>21</v>
      </c>
      <c r="B631" s="539"/>
      <c r="C631" s="540"/>
      <c r="D631" s="25">
        <v>4</v>
      </c>
      <c r="E631" s="14">
        <v>4</v>
      </c>
      <c r="F631" s="11"/>
      <c r="G631" s="13"/>
      <c r="H631" s="13"/>
      <c r="I631" s="13"/>
      <c r="J631" s="11"/>
      <c r="K631" s="13"/>
      <c r="L631" s="13"/>
      <c r="M631" s="13"/>
      <c r="N631" s="13"/>
      <c r="O631" s="13"/>
      <c r="P631" s="317"/>
      <c r="Q631" s="318">
        <v>5</v>
      </c>
      <c r="R631" s="14">
        <v>5</v>
      </c>
      <c r="S631" s="11"/>
      <c r="T631" s="13"/>
      <c r="U631" s="7"/>
      <c r="V631" s="7"/>
      <c r="W631" s="539" t="s">
        <v>21</v>
      </c>
      <c r="X631" s="539"/>
      <c r="Y631" s="540"/>
      <c r="Z631" s="13">
        <v>4</v>
      </c>
      <c r="AA631" s="13">
        <v>4</v>
      </c>
      <c r="AB631" s="13"/>
      <c r="AC631" s="7"/>
      <c r="AD631" s="7"/>
      <c r="AE631" s="13"/>
      <c r="AF631" s="13"/>
      <c r="AG631" s="7"/>
      <c r="AH631" s="7"/>
      <c r="AI631" s="13"/>
      <c r="AJ631" s="13"/>
      <c r="AK631" s="7"/>
      <c r="AL631" s="7"/>
      <c r="AM631" s="7"/>
      <c r="AN631" s="7"/>
      <c r="AO631" s="32">
        <v>5.3</v>
      </c>
      <c r="AP631" s="13">
        <v>5.3</v>
      </c>
      <c r="AQ631" s="13"/>
      <c r="AR631" s="7"/>
      <c r="AS631" s="7"/>
      <c r="AT631" s="13"/>
      <c r="AU631" s="13"/>
      <c r="AV631" s="7"/>
      <c r="AW631" s="7"/>
      <c r="AX631" s="13"/>
      <c r="AY631" s="13"/>
      <c r="AZ631" s="7"/>
      <c r="BA631" s="7"/>
      <c r="BB631" s="7"/>
      <c r="BC631" s="7"/>
      <c r="BE631" s="11"/>
      <c r="BF631" s="13"/>
      <c r="BG631" s="13"/>
      <c r="BH631" s="13"/>
      <c r="BI631" s="13"/>
      <c r="BJ631" s="13"/>
      <c r="BK631" s="317"/>
    </row>
    <row r="632" spans="1:63" s="1" customFormat="1" x14ac:dyDescent="0.25">
      <c r="A632" s="543" t="s">
        <v>228</v>
      </c>
      <c r="B632" s="515"/>
      <c r="C632" s="516"/>
      <c r="D632" s="17">
        <v>2</v>
      </c>
      <c r="E632" s="8">
        <v>2</v>
      </c>
      <c r="F632" s="3"/>
      <c r="G632" s="7"/>
      <c r="H632" s="7"/>
      <c r="I632" s="7"/>
      <c r="J632" s="3"/>
      <c r="K632" s="7"/>
      <c r="L632" s="7"/>
      <c r="M632" s="7"/>
      <c r="N632" s="7"/>
      <c r="O632" s="7"/>
      <c r="P632" s="266"/>
      <c r="Q632" s="17">
        <v>3</v>
      </c>
      <c r="R632" s="8">
        <v>3</v>
      </c>
      <c r="S632" s="3"/>
      <c r="T632" s="7"/>
      <c r="U632" s="7"/>
      <c r="V632" s="7"/>
      <c r="W632" s="515" t="s">
        <v>19</v>
      </c>
      <c r="X632" s="515"/>
      <c r="Y632" s="516"/>
      <c r="Z632" s="7">
        <v>3</v>
      </c>
      <c r="AA632" s="7">
        <v>3</v>
      </c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>
        <v>4</v>
      </c>
      <c r="AP632" s="7">
        <v>4</v>
      </c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E632" s="3"/>
      <c r="BF632" s="7"/>
      <c r="BG632" s="7"/>
      <c r="BH632" s="7"/>
      <c r="BI632" s="7"/>
      <c r="BJ632" s="7"/>
      <c r="BK632" s="266"/>
    </row>
    <row r="633" spans="1:63" s="1" customFormat="1" x14ac:dyDescent="0.25">
      <c r="A633" s="521" t="s">
        <v>220</v>
      </c>
      <c r="B633" s="522"/>
      <c r="C633" s="523"/>
      <c r="D633" s="17"/>
      <c r="E633" s="6">
        <v>60</v>
      </c>
      <c r="F633" s="11"/>
      <c r="G633" s="7"/>
      <c r="H633" s="7"/>
      <c r="I633" s="7"/>
      <c r="J633" s="3"/>
      <c r="K633" s="7"/>
      <c r="L633" s="7"/>
      <c r="M633" s="7"/>
      <c r="N633" s="7"/>
      <c r="O633" s="7"/>
      <c r="P633" s="266"/>
      <c r="Q633" s="17"/>
      <c r="R633" s="6">
        <v>80</v>
      </c>
      <c r="S633" s="3"/>
      <c r="T633" s="7"/>
      <c r="U633" s="7"/>
      <c r="V633" s="7"/>
      <c r="W633" s="515" t="s">
        <v>80</v>
      </c>
      <c r="X633" s="515"/>
      <c r="Y633" s="516"/>
      <c r="Z633" s="7"/>
      <c r="AA633" s="7">
        <v>50</v>
      </c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>
        <v>70</v>
      </c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E633" s="3"/>
      <c r="BF633" s="7"/>
      <c r="BG633" s="7"/>
      <c r="BH633" s="7"/>
      <c r="BI633" s="7"/>
      <c r="BJ633" s="7"/>
      <c r="BK633" s="266"/>
    </row>
    <row r="634" spans="1:63" s="1" customFormat="1" x14ac:dyDescent="0.25">
      <c r="A634" s="543" t="s">
        <v>230</v>
      </c>
      <c r="B634" s="515"/>
      <c r="C634" s="516"/>
      <c r="D634" s="17">
        <v>12.5</v>
      </c>
      <c r="E634" s="8">
        <v>12.5</v>
      </c>
      <c r="F634" s="26"/>
      <c r="G634" s="7"/>
      <c r="H634" s="7"/>
      <c r="I634" s="7"/>
      <c r="J634" s="3"/>
      <c r="K634" s="7"/>
      <c r="L634" s="7"/>
      <c r="M634" s="7"/>
      <c r="N634" s="7"/>
      <c r="O634" s="7"/>
      <c r="P634" s="266"/>
      <c r="Q634" s="17">
        <v>17.5</v>
      </c>
      <c r="R634" s="8">
        <v>17.5</v>
      </c>
      <c r="S634" s="3"/>
      <c r="T634" s="7"/>
      <c r="U634" s="7"/>
      <c r="V634" s="7"/>
      <c r="W634" s="515" t="s">
        <v>31</v>
      </c>
      <c r="X634" s="515"/>
      <c r="Y634" s="516"/>
      <c r="Z634" s="7">
        <v>12.5</v>
      </c>
      <c r="AA634" s="7">
        <v>12.5</v>
      </c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>
        <v>17.5</v>
      </c>
      <c r="AP634" s="7">
        <v>17.5</v>
      </c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E634" s="3"/>
      <c r="BF634" s="7"/>
      <c r="BG634" s="7"/>
      <c r="BH634" s="7"/>
      <c r="BI634" s="7"/>
      <c r="BJ634" s="7"/>
      <c r="BK634" s="266"/>
    </row>
    <row r="635" spans="1:63" s="1" customFormat="1" x14ac:dyDescent="0.25">
      <c r="A635" s="538" t="s">
        <v>21</v>
      </c>
      <c r="B635" s="539"/>
      <c r="C635" s="540"/>
      <c r="D635" s="25">
        <v>4</v>
      </c>
      <c r="E635" s="14">
        <v>4</v>
      </c>
      <c r="F635" s="26"/>
      <c r="G635" s="13"/>
      <c r="H635" s="13"/>
      <c r="I635" s="13"/>
      <c r="J635" s="11"/>
      <c r="K635" s="13"/>
      <c r="L635" s="13"/>
      <c r="M635" s="13"/>
      <c r="N635" s="13"/>
      <c r="O635" s="13"/>
      <c r="P635" s="317"/>
      <c r="Q635" s="25">
        <v>5</v>
      </c>
      <c r="R635" s="14">
        <v>5</v>
      </c>
      <c r="S635" s="11"/>
      <c r="T635" s="13"/>
      <c r="U635" s="7"/>
      <c r="V635" s="7"/>
      <c r="W635" s="539" t="s">
        <v>21</v>
      </c>
      <c r="X635" s="539"/>
      <c r="Y635" s="540"/>
      <c r="Z635" s="13">
        <v>4</v>
      </c>
      <c r="AA635" s="13">
        <v>4</v>
      </c>
      <c r="AB635" s="13"/>
      <c r="AC635" s="7"/>
      <c r="AD635" s="7"/>
      <c r="AE635" s="13"/>
      <c r="AF635" s="13"/>
      <c r="AG635" s="7"/>
      <c r="AH635" s="7"/>
      <c r="AI635" s="13"/>
      <c r="AJ635" s="13"/>
      <c r="AK635" s="7"/>
      <c r="AL635" s="7"/>
      <c r="AM635" s="7"/>
      <c r="AN635" s="7"/>
      <c r="AO635" s="13">
        <v>5</v>
      </c>
      <c r="AP635" s="13">
        <v>5</v>
      </c>
      <c r="AQ635" s="13"/>
      <c r="AR635" s="7"/>
      <c r="AS635" s="7"/>
      <c r="AT635" s="13"/>
      <c r="AU635" s="13"/>
      <c r="AV635" s="7"/>
      <c r="AW635" s="7"/>
      <c r="AX635" s="13"/>
      <c r="AY635" s="13"/>
      <c r="AZ635" s="7"/>
      <c r="BA635" s="7"/>
      <c r="BB635" s="7"/>
      <c r="BC635" s="7"/>
      <c r="BE635" s="11"/>
      <c r="BF635" s="13"/>
      <c r="BG635" s="13"/>
      <c r="BH635" s="13"/>
      <c r="BI635" s="13"/>
      <c r="BJ635" s="13"/>
      <c r="BK635" s="317"/>
    </row>
    <row r="636" spans="1:63" s="1" customFormat="1" x14ac:dyDescent="0.25">
      <c r="A636" s="543" t="s">
        <v>7</v>
      </c>
      <c r="B636" s="515"/>
      <c r="C636" s="516"/>
      <c r="D636" s="17">
        <v>2</v>
      </c>
      <c r="E636" s="8">
        <v>2</v>
      </c>
      <c r="F636" s="26"/>
      <c r="G636" s="7"/>
      <c r="H636" s="2"/>
      <c r="I636" s="7"/>
      <c r="J636" s="3"/>
      <c r="K636" s="7"/>
      <c r="L636" s="7"/>
      <c r="M636" s="7"/>
      <c r="N636" s="7"/>
      <c r="O636" s="7"/>
      <c r="P636" s="266"/>
      <c r="Q636" s="17">
        <v>3</v>
      </c>
      <c r="R636" s="8">
        <v>3</v>
      </c>
      <c r="S636" s="3"/>
      <c r="T636" s="7"/>
      <c r="U636" s="7"/>
      <c r="V636" s="7"/>
      <c r="W636" s="515" t="s">
        <v>7</v>
      </c>
      <c r="X636" s="515"/>
      <c r="Y636" s="516"/>
      <c r="Z636" s="7">
        <v>2</v>
      </c>
      <c r="AA636" s="7">
        <v>2</v>
      </c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>
        <v>3</v>
      </c>
      <c r="AP636" s="7">
        <v>3</v>
      </c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E636" s="3"/>
      <c r="BF636" s="7"/>
      <c r="BG636" s="7"/>
      <c r="BH636" s="7"/>
      <c r="BI636" s="7"/>
      <c r="BJ636" s="7"/>
      <c r="BK636" s="266"/>
    </row>
    <row r="637" spans="1:63" s="1" customFormat="1" x14ac:dyDescent="0.25">
      <c r="A637" s="543" t="s">
        <v>61</v>
      </c>
      <c r="B637" s="515"/>
      <c r="C637" s="516"/>
      <c r="D637" s="17">
        <v>37.5</v>
      </c>
      <c r="E637" s="8">
        <v>37.5</v>
      </c>
      <c r="F637" s="3"/>
      <c r="G637" s="7"/>
      <c r="H637" s="2"/>
      <c r="I637" s="7"/>
      <c r="J637" s="3"/>
      <c r="K637" s="7"/>
      <c r="L637" s="7"/>
      <c r="M637" s="7"/>
      <c r="N637" s="7"/>
      <c r="O637" s="7"/>
      <c r="P637" s="266"/>
      <c r="Q637" s="17">
        <v>52.5</v>
      </c>
      <c r="R637" s="8">
        <v>52.5</v>
      </c>
      <c r="S637" s="3"/>
      <c r="T637" s="7"/>
      <c r="U637" s="7"/>
      <c r="V637" s="7"/>
      <c r="W637" s="515" t="s">
        <v>61</v>
      </c>
      <c r="X637" s="515"/>
      <c r="Y637" s="516"/>
      <c r="Z637" s="7">
        <v>37.5</v>
      </c>
      <c r="AA637" s="7">
        <v>37.5</v>
      </c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>
        <v>52.5</v>
      </c>
      <c r="AP637" s="7">
        <v>52.5</v>
      </c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E637" s="3"/>
      <c r="BF637" s="7"/>
      <c r="BG637" s="7"/>
      <c r="BH637" s="7"/>
      <c r="BI637" s="7"/>
      <c r="BJ637" s="7"/>
      <c r="BK637" s="266"/>
    </row>
    <row r="638" spans="1:63" s="1" customFormat="1" ht="15.6" x14ac:dyDescent="0.3">
      <c r="A638" s="521"/>
      <c r="B638" s="522"/>
      <c r="C638" s="523"/>
      <c r="D638" s="17"/>
      <c r="E638" s="6"/>
      <c r="F638" s="9">
        <v>8.83</v>
      </c>
      <c r="G638" s="10">
        <v>6.24</v>
      </c>
      <c r="H638" s="10">
        <v>10.3</v>
      </c>
      <c r="I638" s="10">
        <v>155</v>
      </c>
      <c r="J638" s="9">
        <v>7.0000000000000007E-2</v>
      </c>
      <c r="K638" s="10">
        <v>0.45</v>
      </c>
      <c r="L638" s="10">
        <v>36</v>
      </c>
      <c r="M638" s="10">
        <v>26.9</v>
      </c>
      <c r="N638" s="10">
        <v>106.21</v>
      </c>
      <c r="O638" s="10">
        <v>17.2</v>
      </c>
      <c r="P638" s="214">
        <v>1.39</v>
      </c>
      <c r="Q638" s="17"/>
      <c r="R638" s="6"/>
      <c r="S638" s="9">
        <v>10.91</v>
      </c>
      <c r="T638" s="10">
        <v>12.53</v>
      </c>
      <c r="U638" s="10">
        <v>13.79</v>
      </c>
      <c r="V638" s="10">
        <v>212</v>
      </c>
      <c r="W638" s="522"/>
      <c r="X638" s="522"/>
      <c r="Y638" s="523"/>
      <c r="Z638" s="7"/>
      <c r="AA638" s="10"/>
      <c r="AB638" s="7">
        <v>220.2</v>
      </c>
      <c r="AC638" s="10">
        <v>165.4</v>
      </c>
      <c r="AD638" s="10">
        <v>25.8</v>
      </c>
      <c r="AE638" s="7">
        <v>18</v>
      </c>
      <c r="AF638" s="7">
        <v>90.7</v>
      </c>
      <c r="AG638" s="10">
        <v>0.74</v>
      </c>
      <c r="AH638" s="10">
        <v>36</v>
      </c>
      <c r="AI638" s="7">
        <v>20</v>
      </c>
      <c r="AJ638" s="7">
        <v>0.49</v>
      </c>
      <c r="AK638" s="10">
        <v>0.05</v>
      </c>
      <c r="AL638" s="10">
        <v>0.08</v>
      </c>
      <c r="AM638" s="10">
        <v>1.77</v>
      </c>
      <c r="AN638" s="10">
        <v>0.45</v>
      </c>
      <c r="AO638" s="7"/>
      <c r="AP638" s="10"/>
      <c r="AQ638" s="7">
        <v>293.89999999999998</v>
      </c>
      <c r="AR638" s="10">
        <v>222</v>
      </c>
      <c r="AS638" s="10">
        <v>34.700000000000003</v>
      </c>
      <c r="AT638" s="7">
        <v>24.1</v>
      </c>
      <c r="AU638" s="7">
        <v>121.9</v>
      </c>
      <c r="AV638" s="10">
        <v>1</v>
      </c>
      <c r="AW638" s="10">
        <v>51</v>
      </c>
      <c r="AX638" s="7">
        <v>29</v>
      </c>
      <c r="AY638" s="7">
        <v>0.66</v>
      </c>
      <c r="AZ638" s="10">
        <v>0.06</v>
      </c>
      <c r="BA638" s="10">
        <v>0.11</v>
      </c>
      <c r="BB638" s="10">
        <v>2.37</v>
      </c>
      <c r="BC638" s="10">
        <v>0.61</v>
      </c>
      <c r="BE638" s="9">
        <v>0.06</v>
      </c>
      <c r="BF638" s="10">
        <v>0.61</v>
      </c>
      <c r="BG638" s="10">
        <v>51</v>
      </c>
      <c r="BH638" s="10">
        <v>34.700000000000003</v>
      </c>
      <c r="BI638" s="10">
        <v>121.9</v>
      </c>
      <c r="BJ638" s="10">
        <v>24.1</v>
      </c>
      <c r="BK638" s="214">
        <v>1</v>
      </c>
    </row>
    <row r="639" spans="1:63" s="1" customFormat="1" x14ac:dyDescent="0.25">
      <c r="A639" s="504" t="s">
        <v>91</v>
      </c>
      <c r="B639" s="504"/>
      <c r="C639" s="504"/>
      <c r="D639" s="54"/>
      <c r="E639" s="49"/>
      <c r="F639" s="44"/>
      <c r="G639" s="38"/>
      <c r="H639" s="38"/>
      <c r="I639" s="45"/>
      <c r="J639" s="200"/>
      <c r="K639" s="200"/>
      <c r="L639" s="200"/>
      <c r="M639" s="200"/>
      <c r="N639" s="200"/>
      <c r="O639" s="200"/>
      <c r="P639" s="200"/>
      <c r="Q639" s="44"/>
      <c r="R639" s="47"/>
      <c r="S639" s="44"/>
      <c r="T639" s="38"/>
      <c r="U639" s="38"/>
      <c r="V639" s="47"/>
      <c r="W639" s="543"/>
      <c r="X639" s="515"/>
      <c r="Y639" s="516"/>
      <c r="Z639" s="7"/>
      <c r="AA639" s="7"/>
      <c r="AB639" s="10">
        <v>217.2</v>
      </c>
      <c r="AC639" s="10">
        <v>179.1</v>
      </c>
      <c r="AD639" s="10">
        <v>26.1</v>
      </c>
      <c r="AE639" s="10">
        <v>19.3</v>
      </c>
      <c r="AF639" s="10">
        <v>99.7</v>
      </c>
      <c r="AG639" s="10">
        <v>0.9</v>
      </c>
      <c r="AH639" s="10">
        <v>18</v>
      </c>
      <c r="AI639" s="10">
        <v>13</v>
      </c>
      <c r="AJ639" s="10">
        <v>0.52</v>
      </c>
      <c r="AK639" s="10">
        <v>0.06</v>
      </c>
      <c r="AL639" s="10">
        <v>0.1</v>
      </c>
      <c r="AM639" s="10">
        <v>2.06</v>
      </c>
      <c r="AN639" s="10">
        <v>0.09</v>
      </c>
      <c r="AO639" s="10"/>
      <c r="AP639" s="10"/>
      <c r="AQ639" s="10">
        <v>287.5</v>
      </c>
      <c r="AR639" s="10">
        <v>239.3</v>
      </c>
      <c r="AS639" s="10">
        <v>35</v>
      </c>
      <c r="AT639" s="10">
        <v>25.7</v>
      </c>
      <c r="AU639" s="10">
        <v>133.1</v>
      </c>
      <c r="AV639" s="10">
        <v>1.2</v>
      </c>
      <c r="AW639" s="10">
        <v>23</v>
      </c>
      <c r="AX639" s="10">
        <v>16</v>
      </c>
      <c r="AY639" s="10">
        <v>0.68</v>
      </c>
      <c r="AZ639" s="10">
        <v>0.08</v>
      </c>
      <c r="BA639" s="10">
        <v>0.13</v>
      </c>
      <c r="BB639" s="10">
        <v>2.75</v>
      </c>
      <c r="BC639" s="10">
        <v>0.12</v>
      </c>
      <c r="BE639" s="200"/>
      <c r="BF639" s="200"/>
      <c r="BG639" s="200"/>
      <c r="BH639" s="200"/>
      <c r="BI639" s="200"/>
      <c r="BJ639" s="200"/>
      <c r="BK639" s="200"/>
    </row>
    <row r="640" spans="1:63" s="1" customFormat="1" x14ac:dyDescent="0.25">
      <c r="A640" s="504" t="s">
        <v>156</v>
      </c>
      <c r="B640" s="504"/>
      <c r="C640" s="504"/>
      <c r="D640" s="54"/>
      <c r="E640" s="49">
        <v>120</v>
      </c>
      <c r="F640" s="44"/>
      <c r="G640" s="38"/>
      <c r="H640" s="38"/>
      <c r="I640" s="45"/>
      <c r="J640" s="200"/>
      <c r="K640" s="200"/>
      <c r="L640" s="200"/>
      <c r="M640" s="200"/>
      <c r="N640" s="200"/>
      <c r="O640" s="200"/>
      <c r="P640" s="200"/>
      <c r="Q640" s="44"/>
      <c r="R640" s="49">
        <v>150</v>
      </c>
      <c r="S640" s="44"/>
      <c r="T640" s="38"/>
      <c r="U640" s="38"/>
      <c r="V640" s="47"/>
      <c r="W640" s="521" t="s">
        <v>162</v>
      </c>
      <c r="X640" s="522"/>
      <c r="Y640" s="523"/>
      <c r="Z640" s="7"/>
      <c r="AA640" s="10">
        <v>15</v>
      </c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7"/>
      <c r="AP640" s="10">
        <v>30</v>
      </c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E640" s="200"/>
      <c r="BF640" s="200"/>
      <c r="BG640" s="200"/>
      <c r="BH640" s="200"/>
      <c r="BI640" s="200"/>
      <c r="BJ640" s="200"/>
      <c r="BK640" s="200"/>
    </row>
    <row r="641" spans="1:63" s="1" customFormat="1" x14ac:dyDescent="0.25">
      <c r="A641" s="512" t="s">
        <v>50</v>
      </c>
      <c r="B641" s="512"/>
      <c r="C641" s="512"/>
      <c r="D641" s="54">
        <v>50</v>
      </c>
      <c r="E641" s="47">
        <v>48</v>
      </c>
      <c r="F641" s="44"/>
      <c r="G641" s="38"/>
      <c r="H641" s="38"/>
      <c r="I641" s="45"/>
      <c r="J641" s="200"/>
      <c r="K641" s="200"/>
      <c r="L641" s="200"/>
      <c r="M641" s="200"/>
      <c r="N641" s="200"/>
      <c r="O641" s="200"/>
      <c r="P641" s="200"/>
      <c r="Q641" s="44">
        <v>65</v>
      </c>
      <c r="R641" s="47">
        <v>63</v>
      </c>
      <c r="S641" s="44"/>
      <c r="T641" s="38"/>
      <c r="U641" s="38"/>
      <c r="V641" s="47"/>
      <c r="W641" s="543" t="s">
        <v>161</v>
      </c>
      <c r="X641" s="515"/>
      <c r="Y641" s="516"/>
      <c r="Z641" s="7">
        <v>1.5</v>
      </c>
      <c r="AA641" s="10">
        <v>1.5</v>
      </c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7">
        <v>3</v>
      </c>
      <c r="AP641" s="10">
        <v>3</v>
      </c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E641" s="200"/>
      <c r="BF641" s="200"/>
      <c r="BG641" s="200"/>
      <c r="BH641" s="200"/>
      <c r="BI641" s="200"/>
      <c r="BJ641" s="200"/>
      <c r="BK641" s="200"/>
    </row>
    <row r="642" spans="1:63" s="1" customFormat="1" ht="16.5" customHeight="1" x14ac:dyDescent="0.25">
      <c r="A642" s="549" t="s">
        <v>28</v>
      </c>
      <c r="B642" s="549"/>
      <c r="C642" s="549"/>
      <c r="D642" s="98">
        <v>5</v>
      </c>
      <c r="E642" s="99">
        <v>5</v>
      </c>
      <c r="F642" s="153"/>
      <c r="G642" s="119"/>
      <c r="H642" s="119"/>
      <c r="I642" s="154"/>
      <c r="J642" s="212"/>
      <c r="K642" s="212"/>
      <c r="L642" s="212"/>
      <c r="M642" s="212"/>
      <c r="N642" s="212"/>
      <c r="O642" s="212"/>
      <c r="P642" s="212"/>
      <c r="Q642" s="130">
        <v>5</v>
      </c>
      <c r="R642" s="99">
        <v>5</v>
      </c>
      <c r="S642" s="153"/>
      <c r="T642" s="119"/>
      <c r="U642" s="119"/>
      <c r="V642" s="120"/>
      <c r="W642" s="543" t="s">
        <v>31</v>
      </c>
      <c r="X642" s="515"/>
      <c r="Y642" s="516"/>
      <c r="Z642" s="7">
        <v>3.7</v>
      </c>
      <c r="AA642" s="10">
        <v>3.7</v>
      </c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7">
        <v>7.5</v>
      </c>
      <c r="AP642" s="10">
        <v>7.5</v>
      </c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E642" s="212"/>
      <c r="BF642" s="212"/>
      <c r="BG642" s="212"/>
      <c r="BH642" s="212"/>
      <c r="BI642" s="212"/>
      <c r="BJ642" s="212"/>
      <c r="BK642" s="212"/>
    </row>
    <row r="643" spans="1:63" s="1" customFormat="1" x14ac:dyDescent="0.25">
      <c r="A643" s="504"/>
      <c r="B643" s="504"/>
      <c r="C643" s="504"/>
      <c r="D643" s="54"/>
      <c r="E643" s="49"/>
      <c r="F643" s="50">
        <v>7.15</v>
      </c>
      <c r="G643" s="51">
        <v>4.82</v>
      </c>
      <c r="H643" s="51">
        <v>32</v>
      </c>
      <c r="I643" s="213">
        <v>200</v>
      </c>
      <c r="J643" s="178"/>
      <c r="K643" s="179"/>
      <c r="L643" s="179">
        <v>20</v>
      </c>
      <c r="M643" s="179">
        <v>39.6</v>
      </c>
      <c r="N643" s="179">
        <v>166.5</v>
      </c>
      <c r="O643" s="179">
        <v>22.4</v>
      </c>
      <c r="P643" s="180">
        <v>0.86</v>
      </c>
      <c r="Q643" s="48"/>
      <c r="R643" s="49"/>
      <c r="S643" s="50">
        <v>8.86</v>
      </c>
      <c r="T643" s="51">
        <v>5.98</v>
      </c>
      <c r="U643" s="52">
        <v>39.81</v>
      </c>
      <c r="V643" s="201">
        <v>248</v>
      </c>
      <c r="W643" s="515" t="s">
        <v>21</v>
      </c>
      <c r="X643" s="515"/>
      <c r="Y643" s="516"/>
      <c r="Z643" s="7">
        <v>1.2</v>
      </c>
      <c r="AA643" s="10">
        <v>1.2</v>
      </c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7">
        <v>2.2999999999999998</v>
      </c>
      <c r="AP643" s="10">
        <v>2.2999999999999998</v>
      </c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E643" s="178">
        <v>0.11</v>
      </c>
      <c r="BF643" s="179"/>
      <c r="BG643" s="179">
        <v>20</v>
      </c>
      <c r="BH643" s="179">
        <v>41.1</v>
      </c>
      <c r="BI643" s="179">
        <v>169.7</v>
      </c>
      <c r="BJ643" s="179">
        <v>24.5</v>
      </c>
      <c r="BK643" s="180">
        <v>0.92</v>
      </c>
    </row>
    <row r="644" spans="1:63" s="1" customFormat="1" x14ac:dyDescent="0.25">
      <c r="A644" s="504" t="s">
        <v>138</v>
      </c>
      <c r="B644" s="504"/>
      <c r="C644" s="504"/>
      <c r="D644" s="54"/>
      <c r="E644" s="49">
        <v>150</v>
      </c>
      <c r="F644" s="44"/>
      <c r="G644" s="38"/>
      <c r="H644" s="38"/>
      <c r="I644" s="45"/>
      <c r="J644" s="200"/>
      <c r="K644" s="200"/>
      <c r="L644" s="200"/>
      <c r="M644" s="200"/>
      <c r="N644" s="200"/>
      <c r="O644" s="200"/>
      <c r="P644" s="200"/>
      <c r="Q644" s="44"/>
      <c r="R644" s="49">
        <v>180</v>
      </c>
      <c r="S644" s="44"/>
      <c r="T644" s="38"/>
      <c r="U644" s="51"/>
      <c r="V644" s="49"/>
      <c r="W644" s="521" t="s">
        <v>61</v>
      </c>
      <c r="X644" s="522"/>
      <c r="Y644" s="523"/>
      <c r="Z644" s="7">
        <v>11.5</v>
      </c>
      <c r="AA644" s="10">
        <v>11.5</v>
      </c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7">
        <v>23</v>
      </c>
      <c r="AP644" s="10">
        <v>23</v>
      </c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E644" s="200"/>
      <c r="BF644" s="200"/>
      <c r="BG644" s="200"/>
      <c r="BH644" s="200"/>
      <c r="BI644" s="200"/>
      <c r="BJ644" s="200"/>
      <c r="BK644" s="200"/>
    </row>
    <row r="645" spans="1:63" s="1" customFormat="1" x14ac:dyDescent="0.25">
      <c r="A645" s="512" t="s">
        <v>96</v>
      </c>
      <c r="B645" s="512"/>
      <c r="C645" s="512"/>
      <c r="D645" s="54">
        <v>18</v>
      </c>
      <c r="E645" s="47">
        <v>18</v>
      </c>
      <c r="F645" s="44"/>
      <c r="G645" s="38"/>
      <c r="H645" s="38"/>
      <c r="I645" s="45"/>
      <c r="J645" s="200"/>
      <c r="K645" s="200"/>
      <c r="L645" s="200"/>
      <c r="M645" s="200"/>
      <c r="N645" s="200"/>
      <c r="O645" s="200"/>
      <c r="P645" s="200"/>
      <c r="Q645" s="44">
        <v>22</v>
      </c>
      <c r="R645" s="47">
        <v>22</v>
      </c>
      <c r="S645" s="44"/>
      <c r="T645" s="38"/>
      <c r="U645" s="119"/>
      <c r="V645" s="120"/>
      <c r="W645" s="521"/>
      <c r="X645" s="522"/>
      <c r="Y645" s="523"/>
      <c r="Z645" s="7"/>
      <c r="AA645" s="7"/>
      <c r="AB645" s="10">
        <v>23.73</v>
      </c>
      <c r="AC645" s="10">
        <v>15.66</v>
      </c>
      <c r="AD645" s="10">
        <v>4.38</v>
      </c>
      <c r="AE645" s="10">
        <v>1.468</v>
      </c>
      <c r="AF645" s="10">
        <v>4.3899999999999997</v>
      </c>
      <c r="AG645" s="10">
        <v>5.9700000000000003E-2</v>
      </c>
      <c r="AH645" s="10">
        <v>5.07</v>
      </c>
      <c r="AI645" s="10">
        <v>20.25</v>
      </c>
      <c r="AJ645" s="10">
        <v>4.3999999999999997E-2</v>
      </c>
      <c r="AK645" s="10">
        <v>3.8E-3</v>
      </c>
      <c r="AL645" s="10">
        <v>4.7999999999999996E-3</v>
      </c>
      <c r="AM645" s="10">
        <v>3.2000000000000001E-2</v>
      </c>
      <c r="AN645" s="10">
        <v>0.2</v>
      </c>
      <c r="AO645" s="10"/>
      <c r="AP645" s="10"/>
      <c r="AQ645" s="10">
        <v>47.46</v>
      </c>
      <c r="AR645" s="10">
        <v>31.32</v>
      </c>
      <c r="AS645" s="10">
        <v>8.76</v>
      </c>
      <c r="AT645" s="10">
        <v>2.9359999999999999</v>
      </c>
      <c r="AU645" s="10">
        <v>8.7799999999999994</v>
      </c>
      <c r="AV645" s="10">
        <v>0.11899999999999999</v>
      </c>
      <c r="AW645" s="10">
        <v>10.14</v>
      </c>
      <c r="AX645" s="10">
        <v>40.5</v>
      </c>
      <c r="AY645" s="10">
        <v>8.7999999999999995E-2</v>
      </c>
      <c r="AZ645" s="10">
        <v>7.6E-3</v>
      </c>
      <c r="BA645" s="10">
        <v>9.5999999999999992E-3</v>
      </c>
      <c r="BB645" s="10">
        <v>6.4000000000000001E-2</v>
      </c>
      <c r="BC645" s="10">
        <v>0.4</v>
      </c>
      <c r="BE645" s="200"/>
      <c r="BF645" s="200"/>
      <c r="BG645" s="200"/>
      <c r="BH645" s="200"/>
      <c r="BI645" s="200"/>
      <c r="BJ645" s="200"/>
      <c r="BK645" s="200"/>
    </row>
    <row r="646" spans="1:63" ht="15.75" customHeight="1" x14ac:dyDescent="0.25">
      <c r="A646" s="512" t="s">
        <v>6</v>
      </c>
      <c r="B646" s="512"/>
      <c r="C646" s="512"/>
      <c r="D646" s="54">
        <v>7.5</v>
      </c>
      <c r="E646" s="47">
        <v>7.5</v>
      </c>
      <c r="F646" s="44"/>
      <c r="G646" s="38"/>
      <c r="H646" s="38"/>
      <c r="I646" s="45"/>
      <c r="J646" s="200"/>
      <c r="K646" s="200"/>
      <c r="L646" s="200"/>
      <c r="M646" s="200"/>
      <c r="N646" s="200"/>
      <c r="O646" s="200"/>
      <c r="P646" s="200"/>
      <c r="Q646" s="44">
        <v>10</v>
      </c>
      <c r="R646" s="47">
        <v>10</v>
      </c>
      <c r="S646" s="44"/>
      <c r="T646" s="38"/>
      <c r="U646" s="51"/>
      <c r="V646" s="49"/>
      <c r="W646" s="155"/>
      <c r="X646" s="155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E646" s="200"/>
      <c r="BF646" s="200"/>
      <c r="BG646" s="200"/>
      <c r="BH646" s="200"/>
      <c r="BI646" s="200"/>
      <c r="BJ646" s="200"/>
      <c r="BK646" s="200"/>
    </row>
    <row r="647" spans="1:63" ht="15.75" customHeight="1" x14ac:dyDescent="0.3">
      <c r="A647" s="504"/>
      <c r="B647" s="504"/>
      <c r="C647" s="504"/>
      <c r="D647" s="54"/>
      <c r="E647" s="49"/>
      <c r="F647" s="50">
        <v>7.0000000000000007E-2</v>
      </c>
      <c r="G647" s="51">
        <v>0</v>
      </c>
      <c r="H647" s="51">
        <v>16.7</v>
      </c>
      <c r="I647" s="213">
        <v>93.95</v>
      </c>
      <c r="J647" s="178">
        <v>1E-3</v>
      </c>
      <c r="K647" s="179">
        <v>0.06</v>
      </c>
      <c r="L647" s="179"/>
      <c r="M647" s="179">
        <v>7.88</v>
      </c>
      <c r="N647" s="179">
        <v>3.96</v>
      </c>
      <c r="O647" s="179">
        <v>1.01</v>
      </c>
      <c r="P647" s="180">
        <v>0.22</v>
      </c>
      <c r="Q647" s="54"/>
      <c r="R647" s="47"/>
      <c r="S647" s="50">
        <v>0.2</v>
      </c>
      <c r="T647" s="51">
        <v>0.01</v>
      </c>
      <c r="U647" s="51">
        <v>21.94</v>
      </c>
      <c r="V647" s="49">
        <v>125.26</v>
      </c>
      <c r="W647" s="511"/>
      <c r="X647" s="511"/>
      <c r="Y647" s="511"/>
      <c r="Z647" s="38"/>
      <c r="AA647" s="51"/>
      <c r="AB647" s="51">
        <v>0.5</v>
      </c>
      <c r="AC647" s="51">
        <v>20.3</v>
      </c>
      <c r="AD647" s="51">
        <v>7.9</v>
      </c>
      <c r="AE647" s="51">
        <v>1</v>
      </c>
      <c r="AF647" s="51">
        <v>4</v>
      </c>
      <c r="AG647" s="51">
        <v>0.22</v>
      </c>
      <c r="AH647" s="51"/>
      <c r="AI647" s="51"/>
      <c r="AJ647" s="51"/>
      <c r="AK647" s="51">
        <v>2E-3</v>
      </c>
      <c r="AL647" s="51">
        <v>4.0000000000000001E-3</v>
      </c>
      <c r="AM647" s="51">
        <v>1.4E-2</v>
      </c>
      <c r="AN647" s="51">
        <v>0.05</v>
      </c>
      <c r="AO647" s="38"/>
      <c r="AP647" s="38"/>
      <c r="AQ647" s="51">
        <v>0.6</v>
      </c>
      <c r="AR647" s="51">
        <v>24.4</v>
      </c>
      <c r="AS647" s="51">
        <v>9.4</v>
      </c>
      <c r="AT647" s="51">
        <v>1.2</v>
      </c>
      <c r="AU647" s="51">
        <v>4.8</v>
      </c>
      <c r="AV647" s="51">
        <v>0.26</v>
      </c>
      <c r="AW647" s="51"/>
      <c r="AX647" s="51"/>
      <c r="AY647" s="51"/>
      <c r="AZ647" s="51">
        <v>2E-3</v>
      </c>
      <c r="BA647" s="51">
        <v>4.0000000000000001E-3</v>
      </c>
      <c r="BB647" s="51">
        <v>1.7000000000000001E-2</v>
      </c>
      <c r="BC647" s="51">
        <v>7.0000000000000007E-2</v>
      </c>
      <c r="BE647" s="178">
        <v>0.01</v>
      </c>
      <c r="BF647" s="179">
        <v>7.0000000000000007E-2</v>
      </c>
      <c r="BG647" s="179"/>
      <c r="BH647" s="179">
        <v>7.98</v>
      </c>
      <c r="BI647" s="179">
        <v>4.0199999999999996</v>
      </c>
      <c r="BJ647" s="179">
        <v>1.0900000000000001</v>
      </c>
      <c r="BK647" s="179">
        <v>0.26</v>
      </c>
    </row>
    <row r="648" spans="1:63" ht="15.75" customHeight="1" x14ac:dyDescent="0.25">
      <c r="A648" s="504" t="s">
        <v>10</v>
      </c>
      <c r="B648" s="504"/>
      <c r="C648" s="504"/>
      <c r="D648" s="54">
        <v>25</v>
      </c>
      <c r="E648" s="49">
        <v>25</v>
      </c>
      <c r="F648" s="50">
        <v>1.98</v>
      </c>
      <c r="G648" s="51">
        <v>0.25</v>
      </c>
      <c r="H648" s="51">
        <v>12.08</v>
      </c>
      <c r="I648" s="213">
        <v>58.3</v>
      </c>
      <c r="J648" s="178">
        <v>4.4999999999999998E-2</v>
      </c>
      <c r="K648" s="179"/>
      <c r="L648" s="179"/>
      <c r="M648" s="179">
        <v>10</v>
      </c>
      <c r="N648" s="179">
        <v>46.8</v>
      </c>
      <c r="O648" s="179">
        <v>13.2</v>
      </c>
      <c r="P648" s="180">
        <v>1.07</v>
      </c>
      <c r="Q648" s="54">
        <v>30</v>
      </c>
      <c r="R648" s="49">
        <v>30</v>
      </c>
      <c r="S648" s="50">
        <v>2.37</v>
      </c>
      <c r="T648" s="51">
        <v>0.3</v>
      </c>
      <c r="U648" s="51">
        <v>14.49</v>
      </c>
      <c r="V648" s="49">
        <v>70</v>
      </c>
      <c r="W648" s="511" t="s">
        <v>10</v>
      </c>
      <c r="X648" s="511"/>
      <c r="Y648" s="511"/>
      <c r="Z648" s="38">
        <v>30</v>
      </c>
      <c r="AA648" s="51">
        <v>30</v>
      </c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38">
        <v>40</v>
      </c>
      <c r="AP648" s="51">
        <v>40</v>
      </c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E648" s="178">
        <v>5.3999999999999999E-2</v>
      </c>
      <c r="BF648" s="179"/>
      <c r="BG648" s="179"/>
      <c r="BH648" s="179">
        <v>10.5</v>
      </c>
      <c r="BI648" s="179">
        <v>47.4</v>
      </c>
      <c r="BJ648" s="179">
        <v>14.1</v>
      </c>
      <c r="BK648" s="180">
        <v>1.17</v>
      </c>
    </row>
    <row r="649" spans="1:63" ht="15.75" customHeight="1" x14ac:dyDescent="0.25">
      <c r="A649" s="504" t="s">
        <v>23</v>
      </c>
      <c r="B649" s="504"/>
      <c r="C649" s="504"/>
      <c r="D649" s="200">
        <v>30</v>
      </c>
      <c r="E649" s="201">
        <v>30</v>
      </c>
      <c r="F649" s="201">
        <v>2.64</v>
      </c>
      <c r="G649" s="201">
        <v>0.48</v>
      </c>
      <c r="H649" s="201">
        <v>13.36</v>
      </c>
      <c r="I649" s="201">
        <v>70</v>
      </c>
      <c r="J649" s="201">
        <v>5.3999999999999999E-2</v>
      </c>
      <c r="K649" s="201"/>
      <c r="L649" s="201"/>
      <c r="M649" s="201">
        <v>10.5</v>
      </c>
      <c r="N649" s="201">
        <v>47.4</v>
      </c>
      <c r="O649" s="201">
        <v>14.1</v>
      </c>
      <c r="P649" s="201">
        <v>1.17</v>
      </c>
      <c r="Q649" s="200">
        <v>40</v>
      </c>
      <c r="R649" s="201">
        <v>40</v>
      </c>
      <c r="S649" s="201">
        <v>2.98</v>
      </c>
      <c r="T649" s="201">
        <v>0.6</v>
      </c>
      <c r="U649" s="201">
        <v>15.2</v>
      </c>
      <c r="V649" s="201">
        <v>85</v>
      </c>
      <c r="W649" s="498" t="s">
        <v>23</v>
      </c>
      <c r="X649" s="498"/>
      <c r="Y649" s="498"/>
      <c r="Z649" s="200">
        <v>25</v>
      </c>
      <c r="AA649" s="201">
        <v>25</v>
      </c>
      <c r="AB649" s="201"/>
      <c r="AC649" s="201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0">
        <v>30</v>
      </c>
      <c r="AP649" s="201">
        <v>30</v>
      </c>
      <c r="AQ649" s="201"/>
      <c r="AR649" s="201"/>
      <c r="AS649" s="201"/>
      <c r="AT649" s="201"/>
      <c r="AU649" s="201"/>
      <c r="AV649" s="201"/>
      <c r="AW649" s="201"/>
      <c r="AX649" s="201"/>
      <c r="AY649" s="201"/>
      <c r="AZ649" s="201"/>
      <c r="BA649" s="201"/>
      <c r="BB649" s="201"/>
      <c r="BC649" s="201"/>
      <c r="BD649" s="230"/>
      <c r="BE649" s="201">
        <v>0.06</v>
      </c>
      <c r="BF649" s="201"/>
      <c r="BG649" s="201"/>
      <c r="BH649" s="201">
        <v>12.8</v>
      </c>
      <c r="BI649" s="201">
        <v>47.4</v>
      </c>
      <c r="BJ649" s="201">
        <v>14.1</v>
      </c>
      <c r="BK649" s="201">
        <v>1.17</v>
      </c>
    </row>
    <row r="650" spans="1:63" ht="15.75" customHeight="1" x14ac:dyDescent="0.25">
      <c r="A650" s="517" t="s">
        <v>187</v>
      </c>
      <c r="B650" s="517"/>
      <c r="C650" s="517"/>
      <c r="D650" s="61"/>
      <c r="E650" s="62">
        <f>SUM(E616+E625+E633+E640+E644+E648+E649)</f>
        <v>595</v>
      </c>
      <c r="F650" s="117">
        <f>SUM(F623:F649)</f>
        <v>23.960000000000004</v>
      </c>
      <c r="G650" s="117">
        <f t="shared" ref="G650:P650" si="57">SUM(G623:G649)</f>
        <v>14.950000000000001</v>
      </c>
      <c r="H650" s="117">
        <f t="shared" si="57"/>
        <v>94.23</v>
      </c>
      <c r="I650" s="117">
        <f t="shared" si="57"/>
        <v>658.1</v>
      </c>
      <c r="J650" s="117">
        <f t="shared" si="57"/>
        <v>0.31</v>
      </c>
      <c r="K650" s="117">
        <f t="shared" si="57"/>
        <v>3.99</v>
      </c>
      <c r="L650" s="117">
        <f t="shared" si="57"/>
        <v>56</v>
      </c>
      <c r="M650" s="117">
        <f t="shared" si="57"/>
        <v>117.72999999999999</v>
      </c>
      <c r="N650" s="117">
        <f t="shared" si="57"/>
        <v>423.17999999999995</v>
      </c>
      <c r="O650" s="117">
        <f t="shared" si="57"/>
        <v>89.089999999999989</v>
      </c>
      <c r="P650" s="117">
        <f t="shared" si="57"/>
        <v>5.93</v>
      </c>
      <c r="Q650" s="192"/>
      <c r="R650" s="62">
        <f>SUM(R616+R625+R633+R640+R644+R648+R649)</f>
        <v>810</v>
      </c>
      <c r="S650" s="117">
        <f t="shared" ref="S650:BK650" si="58">SUM(S623:S649)</f>
        <v>30.81</v>
      </c>
      <c r="T650" s="117">
        <f t="shared" si="58"/>
        <v>24.69</v>
      </c>
      <c r="U650" s="117">
        <f t="shared" si="58"/>
        <v>121.55</v>
      </c>
      <c r="V650" s="117">
        <f t="shared" si="58"/>
        <v>875.06</v>
      </c>
      <c r="W650" s="117">
        <f t="shared" si="58"/>
        <v>0</v>
      </c>
      <c r="X650" s="117">
        <f t="shared" si="58"/>
        <v>0</v>
      </c>
      <c r="Y650" s="117">
        <f t="shared" si="58"/>
        <v>0</v>
      </c>
      <c r="Z650" s="117">
        <f t="shared" si="58"/>
        <v>271.89999999999998</v>
      </c>
      <c r="AA650" s="117">
        <f t="shared" si="58"/>
        <v>305.89999999999998</v>
      </c>
      <c r="AB650" s="117">
        <f t="shared" si="58"/>
        <v>461.63</v>
      </c>
      <c r="AC650" s="117">
        <f t="shared" si="58"/>
        <v>380.46000000000004</v>
      </c>
      <c r="AD650" s="117">
        <f t="shared" si="58"/>
        <v>64.180000000000007</v>
      </c>
      <c r="AE650" s="117">
        <f t="shared" si="58"/>
        <v>39.768000000000001</v>
      </c>
      <c r="AF650" s="117">
        <f t="shared" si="58"/>
        <v>198.79</v>
      </c>
      <c r="AG650" s="117">
        <f t="shared" si="58"/>
        <v>1.9197000000000002</v>
      </c>
      <c r="AH650" s="117">
        <f t="shared" si="58"/>
        <v>59.07</v>
      </c>
      <c r="AI650" s="117">
        <f t="shared" si="58"/>
        <v>53.25</v>
      </c>
      <c r="AJ650" s="117">
        <f t="shared" si="58"/>
        <v>1.054</v>
      </c>
      <c r="AK650" s="117">
        <f t="shared" si="58"/>
        <v>0.1158</v>
      </c>
      <c r="AL650" s="117">
        <f t="shared" si="58"/>
        <v>0.1888</v>
      </c>
      <c r="AM650" s="117">
        <f t="shared" si="58"/>
        <v>3.8759999999999999</v>
      </c>
      <c r="AN650" s="117">
        <f t="shared" si="58"/>
        <v>0.79</v>
      </c>
      <c r="AO650" s="117">
        <f t="shared" si="58"/>
        <v>373.8</v>
      </c>
      <c r="AP650" s="117">
        <f t="shared" si="58"/>
        <v>431.8</v>
      </c>
      <c r="AQ650" s="117">
        <f t="shared" si="58"/>
        <v>629.46</v>
      </c>
      <c r="AR650" s="117">
        <f t="shared" si="58"/>
        <v>517.02</v>
      </c>
      <c r="AS650" s="117">
        <f t="shared" si="58"/>
        <v>87.860000000000014</v>
      </c>
      <c r="AT650" s="117">
        <f t="shared" si="58"/>
        <v>53.936</v>
      </c>
      <c r="AU650" s="117">
        <f t="shared" si="58"/>
        <v>268.58</v>
      </c>
      <c r="AV650" s="117">
        <f t="shared" si="58"/>
        <v>2.5789999999999997</v>
      </c>
      <c r="AW650" s="117">
        <f t="shared" si="58"/>
        <v>84.14</v>
      </c>
      <c r="AX650" s="117">
        <f t="shared" si="58"/>
        <v>85.5</v>
      </c>
      <c r="AY650" s="117">
        <f t="shared" si="58"/>
        <v>1.4280000000000002</v>
      </c>
      <c r="AZ650" s="117">
        <f t="shared" si="58"/>
        <v>0.14960000000000001</v>
      </c>
      <c r="BA650" s="117">
        <f t="shared" si="58"/>
        <v>0.25359999999999999</v>
      </c>
      <c r="BB650" s="117">
        <f t="shared" si="58"/>
        <v>5.2010000000000005</v>
      </c>
      <c r="BC650" s="117">
        <f t="shared" si="58"/>
        <v>1.2</v>
      </c>
      <c r="BD650" s="117">
        <f t="shared" si="58"/>
        <v>0</v>
      </c>
      <c r="BE650" s="117">
        <f t="shared" si="58"/>
        <v>0.52400000000000002</v>
      </c>
      <c r="BF650" s="117">
        <f t="shared" si="58"/>
        <v>6.5000000000000009</v>
      </c>
      <c r="BG650" s="117">
        <f t="shared" si="58"/>
        <v>71</v>
      </c>
      <c r="BH650" s="117">
        <f t="shared" si="58"/>
        <v>145.13</v>
      </c>
      <c r="BI650" s="117">
        <f t="shared" si="58"/>
        <v>452.59999999999991</v>
      </c>
      <c r="BJ650" s="117">
        <f t="shared" si="58"/>
        <v>113.19</v>
      </c>
      <c r="BK650" s="117">
        <f t="shared" si="58"/>
        <v>6.55</v>
      </c>
    </row>
    <row r="651" spans="1:63" ht="15.75" customHeight="1" x14ac:dyDescent="0.25">
      <c r="A651" s="537" t="s">
        <v>24</v>
      </c>
      <c r="B651" s="537"/>
      <c r="C651" s="537"/>
      <c r="D651" s="54"/>
      <c r="E651" s="47"/>
      <c r="F651" s="44"/>
      <c r="G651" s="38"/>
      <c r="H651" s="38"/>
      <c r="I651" s="45"/>
      <c r="J651" s="200"/>
      <c r="K651" s="200"/>
      <c r="L651" s="200"/>
      <c r="M651" s="200"/>
      <c r="N651" s="200"/>
      <c r="O651" s="200"/>
      <c r="P651" s="200"/>
      <c r="Q651" s="44"/>
      <c r="R651" s="47"/>
      <c r="S651" s="44"/>
      <c r="T651" s="38"/>
      <c r="U651" s="38"/>
      <c r="V651" s="47"/>
      <c r="W651" s="511" t="s">
        <v>144</v>
      </c>
      <c r="X651" s="511"/>
      <c r="Y651" s="511"/>
      <c r="Z651" s="38"/>
      <c r="AA651" s="51">
        <v>150</v>
      </c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51"/>
      <c r="AP651" s="51">
        <v>180</v>
      </c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E651" s="200"/>
      <c r="BF651" s="200"/>
      <c r="BG651" s="200"/>
      <c r="BH651" s="200"/>
      <c r="BI651" s="200"/>
      <c r="BJ651" s="200"/>
      <c r="BK651" s="200"/>
    </row>
    <row r="652" spans="1:63" s="1" customFormat="1" ht="14.45" customHeight="1" x14ac:dyDescent="0.25">
      <c r="A652" s="521" t="s">
        <v>348</v>
      </c>
      <c r="B652" s="522"/>
      <c r="C652" s="523"/>
      <c r="D652" s="17"/>
      <c r="E652" s="8"/>
      <c r="F652" s="9"/>
      <c r="G652" s="10"/>
      <c r="H652" s="10"/>
      <c r="I652" s="18"/>
      <c r="J652" s="17"/>
      <c r="K652" s="8"/>
      <c r="L652" s="9"/>
      <c r="M652" s="10"/>
      <c r="N652" s="10"/>
      <c r="O652" s="18"/>
      <c r="P652" s="458"/>
      <c r="Q652" s="458"/>
      <c r="R652" s="458"/>
      <c r="S652" s="7"/>
      <c r="T652" s="7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7"/>
      <c r="AI652" s="7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</row>
    <row r="653" spans="1:63" s="1" customFormat="1" x14ac:dyDescent="0.25">
      <c r="A653" s="636" t="s">
        <v>349</v>
      </c>
      <c r="B653" s="637"/>
      <c r="C653" s="638"/>
      <c r="D653" s="24" t="s">
        <v>114</v>
      </c>
      <c r="E653" s="6">
        <v>100</v>
      </c>
      <c r="F653" s="9"/>
      <c r="G653" s="10"/>
      <c r="H653" s="10"/>
      <c r="I653" s="6"/>
      <c r="J653" s="24"/>
      <c r="K653" s="6"/>
      <c r="L653" s="9"/>
      <c r="M653" s="10"/>
      <c r="N653" s="10"/>
      <c r="O653" s="18"/>
      <c r="P653" s="462"/>
      <c r="Q653" s="24" t="s">
        <v>114</v>
      </c>
      <c r="R653" s="6">
        <v>100</v>
      </c>
      <c r="S653" s="9"/>
      <c r="T653" s="10"/>
      <c r="U653" s="10"/>
      <c r="V653" s="6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>
        <v>114</v>
      </c>
      <c r="AI653" s="10" t="s">
        <v>114</v>
      </c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</row>
    <row r="654" spans="1:63" s="1" customFormat="1" x14ac:dyDescent="0.25">
      <c r="A654" s="543" t="s">
        <v>35</v>
      </c>
      <c r="B654" s="515"/>
      <c r="C654" s="516"/>
      <c r="D654" s="17">
        <v>102</v>
      </c>
      <c r="E654" s="8">
        <v>100</v>
      </c>
      <c r="F654" s="3"/>
      <c r="G654" s="7"/>
      <c r="H654" s="7"/>
      <c r="I654" s="8"/>
      <c r="J654" s="17"/>
      <c r="K654" s="8"/>
      <c r="L654" s="3"/>
      <c r="M654" s="7"/>
      <c r="N654" s="7"/>
      <c r="O654" s="20"/>
      <c r="P654" s="455"/>
      <c r="Q654" s="17">
        <v>102</v>
      </c>
      <c r="R654" s="8">
        <v>100</v>
      </c>
      <c r="S654" s="3"/>
      <c r="T654" s="7"/>
      <c r="U654" s="7"/>
      <c r="V654" s="8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>
        <v>102</v>
      </c>
      <c r="AI654" s="7">
        <v>100</v>
      </c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</row>
    <row r="655" spans="1:63" s="1" customFormat="1" x14ac:dyDescent="0.25">
      <c r="A655" s="538" t="s">
        <v>21</v>
      </c>
      <c r="B655" s="539"/>
      <c r="C655" s="540"/>
      <c r="D655" s="25">
        <v>13</v>
      </c>
      <c r="E655" s="14">
        <v>13</v>
      </c>
      <c r="F655" s="11"/>
      <c r="G655" s="13"/>
      <c r="H655" s="13"/>
      <c r="I655" s="14"/>
      <c r="J655" s="25"/>
      <c r="K655" s="14"/>
      <c r="L655" s="11"/>
      <c r="M655" s="13"/>
      <c r="N655" s="13"/>
      <c r="O655" s="21"/>
      <c r="P655" s="463"/>
      <c r="Q655" s="25">
        <v>13</v>
      </c>
      <c r="R655" s="14">
        <v>13</v>
      </c>
      <c r="S655" s="11"/>
      <c r="T655" s="13"/>
      <c r="U655" s="13"/>
      <c r="V655" s="14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>
        <v>13</v>
      </c>
      <c r="AI655" s="13">
        <v>13</v>
      </c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</row>
    <row r="656" spans="1:63" s="1" customFormat="1" x14ac:dyDescent="0.25">
      <c r="A656" s="543" t="s">
        <v>34</v>
      </c>
      <c r="B656" s="515"/>
      <c r="C656" s="516"/>
      <c r="D656" s="17" t="s">
        <v>145</v>
      </c>
      <c r="E656" s="8">
        <v>4</v>
      </c>
      <c r="F656" s="3"/>
      <c r="G656" s="7"/>
      <c r="H656" s="7"/>
      <c r="I656" s="8"/>
      <c r="J656" s="17"/>
      <c r="K656" s="8"/>
      <c r="L656" s="3"/>
      <c r="M656" s="7"/>
      <c r="N656" s="7"/>
      <c r="O656" s="20"/>
      <c r="P656" s="455"/>
      <c r="Q656" s="17" t="s">
        <v>145</v>
      </c>
      <c r="R656" s="8">
        <v>4</v>
      </c>
      <c r="S656" s="3"/>
      <c r="T656" s="7"/>
      <c r="U656" s="7"/>
      <c r="V656" s="8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 t="s">
        <v>145</v>
      </c>
      <c r="AI656" s="7">
        <v>4</v>
      </c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</row>
    <row r="657" spans="1:66" s="1" customFormat="1" x14ac:dyDescent="0.25">
      <c r="A657" s="543" t="s">
        <v>19</v>
      </c>
      <c r="B657" s="515"/>
      <c r="C657" s="516"/>
      <c r="D657" s="17">
        <v>4</v>
      </c>
      <c r="E657" s="8">
        <v>4</v>
      </c>
      <c r="F657" s="3"/>
      <c r="G657" s="7"/>
      <c r="H657" s="7"/>
      <c r="I657" s="8"/>
      <c r="J657" s="17"/>
      <c r="K657" s="8"/>
      <c r="L657" s="3"/>
      <c r="M657" s="7"/>
      <c r="N657" s="7"/>
      <c r="O657" s="20"/>
      <c r="P657" s="455"/>
      <c r="Q657" s="17">
        <v>4</v>
      </c>
      <c r="R657" s="8">
        <v>4</v>
      </c>
      <c r="S657" s="3"/>
      <c r="T657" s="7"/>
      <c r="U657" s="7"/>
      <c r="V657" s="8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>
        <v>4</v>
      </c>
      <c r="AI657" s="7">
        <v>4</v>
      </c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</row>
    <row r="658" spans="1:66" s="1" customFormat="1" ht="15.6" x14ac:dyDescent="0.3">
      <c r="A658" s="521"/>
      <c r="B658" s="522"/>
      <c r="C658" s="523"/>
      <c r="D658" s="17"/>
      <c r="E658" s="6" t="s">
        <v>114</v>
      </c>
      <c r="F658" s="9">
        <v>18.690000000000001</v>
      </c>
      <c r="G658" s="10">
        <v>12.67</v>
      </c>
      <c r="H658" s="10">
        <v>11.4</v>
      </c>
      <c r="I658" s="6">
        <v>234</v>
      </c>
      <c r="J658" s="9">
        <v>0.04</v>
      </c>
      <c r="K658" s="10">
        <v>0.36</v>
      </c>
      <c r="L658" s="10">
        <v>25</v>
      </c>
      <c r="M658" s="10">
        <v>68.900000000000006</v>
      </c>
      <c r="N658" s="10">
        <v>90.1</v>
      </c>
      <c r="O658" s="10">
        <v>13.8</v>
      </c>
      <c r="P658" s="214">
        <v>0.42</v>
      </c>
      <c r="Q658" s="17"/>
      <c r="R658" s="6" t="s">
        <v>114</v>
      </c>
      <c r="S658" s="9">
        <v>18.690000000000001</v>
      </c>
      <c r="T658" s="10">
        <v>12.67</v>
      </c>
      <c r="U658" s="10">
        <v>11.4</v>
      </c>
      <c r="V658" s="6">
        <v>234</v>
      </c>
      <c r="W658" s="10">
        <v>77.8</v>
      </c>
      <c r="X658" s="10">
        <v>12.8</v>
      </c>
      <c r="Y658" s="10">
        <v>113.5</v>
      </c>
      <c r="Z658" s="10">
        <v>0.37</v>
      </c>
      <c r="AA658" s="10">
        <v>29</v>
      </c>
      <c r="AB658" s="10">
        <v>15</v>
      </c>
      <c r="AC658" s="10">
        <v>1.1000000000000001</v>
      </c>
      <c r="AD658" s="10">
        <v>0.03</v>
      </c>
      <c r="AE658" s="10">
        <v>0.14000000000000001</v>
      </c>
      <c r="AF658" s="10">
        <v>0.32</v>
      </c>
      <c r="AG658" s="10">
        <v>0.13</v>
      </c>
      <c r="AH658" s="7"/>
      <c r="AI658" s="10"/>
      <c r="AJ658" s="10">
        <v>45.5</v>
      </c>
      <c r="AK658" s="10">
        <v>135.1</v>
      </c>
      <c r="AL658" s="10">
        <v>155.80000000000001</v>
      </c>
      <c r="AM658" s="10">
        <v>26</v>
      </c>
      <c r="AN658" s="10">
        <v>228.1</v>
      </c>
      <c r="AO658" s="10">
        <v>0.77</v>
      </c>
      <c r="AP658" s="10">
        <v>57</v>
      </c>
      <c r="AQ658" s="10">
        <v>29</v>
      </c>
      <c r="AR658" s="10">
        <v>2.2200000000000002</v>
      </c>
      <c r="AS658" s="10">
        <v>7.0000000000000007E-2</v>
      </c>
      <c r="AT658" s="10">
        <v>0.27</v>
      </c>
      <c r="AU658" s="10">
        <v>0.66</v>
      </c>
      <c r="AV658" s="10">
        <v>0.25</v>
      </c>
      <c r="AW658" s="29"/>
      <c r="AX658" s="29"/>
      <c r="AY658" s="29"/>
      <c r="AZ658" s="29"/>
      <c r="BA658" s="29"/>
      <c r="BB658" s="29"/>
      <c r="BC658" s="29"/>
      <c r="BD658" s="29"/>
      <c r="BE658" s="9">
        <v>0.04</v>
      </c>
      <c r="BF658" s="10">
        <v>0.36</v>
      </c>
      <c r="BG658" s="10">
        <v>25</v>
      </c>
      <c r="BH658" s="10">
        <v>68.900000000000006</v>
      </c>
      <c r="BI658" s="10">
        <v>90.1</v>
      </c>
      <c r="BJ658" s="10">
        <v>13.8</v>
      </c>
      <c r="BK658" s="214">
        <v>0.42</v>
      </c>
    </row>
    <row r="659" spans="1:66" s="1" customFormat="1" x14ac:dyDescent="0.25">
      <c r="A659" s="521" t="s">
        <v>92</v>
      </c>
      <c r="B659" s="522"/>
      <c r="C659" s="523"/>
      <c r="D659" s="17">
        <v>20</v>
      </c>
      <c r="E659" s="6">
        <v>20</v>
      </c>
      <c r="F659" s="9">
        <v>0.56000000000000005</v>
      </c>
      <c r="G659" s="10">
        <v>3</v>
      </c>
      <c r="H659" s="18">
        <v>0.64</v>
      </c>
      <c r="I659" s="10">
        <v>41.2</v>
      </c>
      <c r="J659" s="9">
        <v>8.0000000000000002E-3</v>
      </c>
      <c r="K659" s="10">
        <v>0.1</v>
      </c>
      <c r="L659" s="10">
        <v>9</v>
      </c>
      <c r="M659" s="10">
        <v>39.700000000000003</v>
      </c>
      <c r="N659" s="10">
        <v>15.3</v>
      </c>
      <c r="O659" s="10">
        <v>2.8</v>
      </c>
      <c r="P659" s="214">
        <v>0.06</v>
      </c>
      <c r="Q659" s="17">
        <v>20</v>
      </c>
      <c r="R659" s="6">
        <v>20</v>
      </c>
      <c r="S659" s="9">
        <v>0.56000000000000005</v>
      </c>
      <c r="T659" s="10">
        <v>3</v>
      </c>
      <c r="U659" s="10">
        <v>0.64</v>
      </c>
      <c r="V659" s="6">
        <v>41.2</v>
      </c>
      <c r="W659" s="543" t="s">
        <v>92</v>
      </c>
      <c r="X659" s="515"/>
      <c r="Y659" s="516"/>
      <c r="Z659" s="7">
        <v>20</v>
      </c>
      <c r="AA659" s="10">
        <v>20</v>
      </c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7">
        <v>20</v>
      </c>
      <c r="AP659" s="10">
        <v>20</v>
      </c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E659" s="9">
        <v>8.0000000000000002E-3</v>
      </c>
      <c r="BF659" s="10">
        <v>0.1</v>
      </c>
      <c r="BG659" s="10">
        <v>9</v>
      </c>
      <c r="BH659" s="10">
        <v>48.3</v>
      </c>
      <c r="BI659" s="10">
        <v>15.3</v>
      </c>
      <c r="BJ659" s="10">
        <v>2.8</v>
      </c>
      <c r="BK659" s="214">
        <v>0.06</v>
      </c>
    </row>
    <row r="660" spans="1:66" ht="12.75" hidden="1" customHeight="1" x14ac:dyDescent="0.3">
      <c r="A660" s="512"/>
      <c r="B660" s="512"/>
      <c r="C660" s="512"/>
      <c r="D660" s="54"/>
      <c r="E660" s="47"/>
      <c r="F660" s="149"/>
      <c r="G660" s="150"/>
      <c r="H660" s="151"/>
      <c r="I660" s="211"/>
      <c r="J660" s="267"/>
      <c r="K660" s="268"/>
      <c r="L660" s="268"/>
      <c r="M660" s="268"/>
      <c r="N660" s="268"/>
      <c r="O660" s="268"/>
      <c r="P660" s="269"/>
      <c r="Q660" s="48"/>
      <c r="R660" s="49"/>
      <c r="S660" s="50"/>
      <c r="T660" s="51"/>
      <c r="U660" s="51"/>
      <c r="V660" s="49"/>
      <c r="W660" s="513"/>
      <c r="X660" s="513"/>
      <c r="Y660" s="513"/>
      <c r="Z660" s="38"/>
      <c r="AA660" s="38"/>
      <c r="AB660" s="51">
        <v>154.9</v>
      </c>
      <c r="AC660" s="51">
        <v>47.5</v>
      </c>
      <c r="AD660" s="51">
        <v>11.4</v>
      </c>
      <c r="AE660" s="51">
        <v>9.6999999999999993</v>
      </c>
      <c r="AF660" s="51">
        <v>31.4</v>
      </c>
      <c r="AG660" s="51">
        <v>0.6</v>
      </c>
      <c r="AH660" s="51">
        <v>10</v>
      </c>
      <c r="AI660" s="51">
        <v>2</v>
      </c>
      <c r="AJ660" s="51">
        <v>0.75</v>
      </c>
      <c r="AK660" s="51">
        <v>0.05</v>
      </c>
      <c r="AL660" s="51">
        <v>0.04</v>
      </c>
      <c r="AM660" s="51">
        <v>0.45</v>
      </c>
      <c r="AN660" s="51">
        <v>0.01</v>
      </c>
      <c r="AO660" s="51"/>
      <c r="AP660" s="51"/>
      <c r="AQ660" s="51">
        <v>309.8</v>
      </c>
      <c r="AR660" s="51">
        <v>95.1</v>
      </c>
      <c r="AS660" s="51">
        <v>22.7</v>
      </c>
      <c r="AT660" s="51">
        <v>19.399999999999999</v>
      </c>
      <c r="AU660" s="51">
        <v>62.7</v>
      </c>
      <c r="AV660" s="51">
        <v>1.2</v>
      </c>
      <c r="AW660" s="51">
        <v>20</v>
      </c>
      <c r="AX660" s="51">
        <v>5</v>
      </c>
      <c r="AY660" s="51">
        <v>1.5</v>
      </c>
      <c r="AZ660" s="51">
        <v>0.11</v>
      </c>
      <c r="BA660" s="51">
        <v>7.0000000000000007E-2</v>
      </c>
      <c r="BB660" s="51">
        <v>0.9</v>
      </c>
      <c r="BC660" s="51">
        <v>0.03</v>
      </c>
      <c r="BE660" s="267"/>
      <c r="BF660" s="268"/>
      <c r="BG660" s="268"/>
      <c r="BH660" s="268"/>
      <c r="BI660" s="268"/>
      <c r="BJ660" s="268"/>
      <c r="BK660" s="269"/>
    </row>
    <row r="661" spans="1:66" ht="12.75" hidden="1" customHeight="1" x14ac:dyDescent="0.3">
      <c r="A661" s="512"/>
      <c r="B661" s="512"/>
      <c r="C661" s="512"/>
      <c r="D661" s="54"/>
      <c r="E661" s="47"/>
      <c r="F661" s="149"/>
      <c r="G661" s="150"/>
      <c r="H661" s="150"/>
      <c r="I661" s="151"/>
      <c r="J661" s="211"/>
      <c r="K661" s="211"/>
      <c r="L661" s="211"/>
      <c r="M661" s="211"/>
      <c r="N661" s="211"/>
      <c r="O661" s="211"/>
      <c r="P661" s="211"/>
      <c r="Q661" s="50"/>
      <c r="R661" s="49"/>
      <c r="S661" s="50"/>
      <c r="T661" s="51"/>
      <c r="U661" s="51"/>
      <c r="V661" s="49"/>
      <c r="W661" s="513"/>
      <c r="X661" s="513"/>
      <c r="Y661" s="513"/>
      <c r="Z661" s="38"/>
      <c r="AA661" s="38"/>
      <c r="AB661" s="51">
        <v>154.9</v>
      </c>
      <c r="AC661" s="51">
        <v>47.5</v>
      </c>
      <c r="AD661" s="51">
        <v>11.4</v>
      </c>
      <c r="AE661" s="51">
        <v>9.6999999999999993</v>
      </c>
      <c r="AF661" s="51">
        <v>31.4</v>
      </c>
      <c r="AG661" s="51">
        <v>0.6</v>
      </c>
      <c r="AH661" s="51">
        <v>10</v>
      </c>
      <c r="AI661" s="51">
        <v>2</v>
      </c>
      <c r="AJ661" s="51">
        <v>0.75</v>
      </c>
      <c r="AK661" s="51">
        <v>0.05</v>
      </c>
      <c r="AL661" s="51">
        <v>0.04</v>
      </c>
      <c r="AM661" s="51">
        <v>0.45</v>
      </c>
      <c r="AN661" s="51">
        <v>0.01</v>
      </c>
      <c r="AO661" s="51"/>
      <c r="AP661" s="51"/>
      <c r="AQ661" s="51">
        <v>309.8</v>
      </c>
      <c r="AR661" s="51">
        <v>95.1</v>
      </c>
      <c r="AS661" s="51">
        <v>22.7</v>
      </c>
      <c r="AT661" s="51">
        <v>19.399999999999999</v>
      </c>
      <c r="AU661" s="51">
        <v>62.7</v>
      </c>
      <c r="AV661" s="51">
        <v>1.2</v>
      </c>
      <c r="AW661" s="51">
        <v>20</v>
      </c>
      <c r="AX661" s="51">
        <v>5</v>
      </c>
      <c r="AY661" s="51">
        <v>1.5</v>
      </c>
      <c r="AZ661" s="51">
        <v>0.11</v>
      </c>
      <c r="BA661" s="51">
        <v>7.0000000000000007E-2</v>
      </c>
      <c r="BB661" s="51">
        <v>0.9</v>
      </c>
      <c r="BC661" s="51">
        <v>0.03</v>
      </c>
      <c r="BE661" s="211"/>
      <c r="BF661" s="211"/>
      <c r="BG661" s="211"/>
      <c r="BH661" s="211"/>
      <c r="BI661" s="211"/>
      <c r="BJ661" s="211"/>
      <c r="BK661" s="211"/>
    </row>
    <row r="662" spans="1:66" ht="15.75" customHeight="1" x14ac:dyDescent="0.25">
      <c r="A662" s="504" t="s">
        <v>153</v>
      </c>
      <c r="B662" s="510"/>
      <c r="C662" s="511"/>
      <c r="D662" s="54"/>
      <c r="E662" s="49">
        <v>150</v>
      </c>
      <c r="F662" s="44"/>
      <c r="G662" s="38"/>
      <c r="H662" s="38"/>
      <c r="I662" s="45"/>
      <c r="J662" s="200"/>
      <c r="K662" s="200"/>
      <c r="L662" s="200"/>
      <c r="M662" s="200"/>
      <c r="N662" s="200"/>
      <c r="O662" s="200"/>
      <c r="P662" s="200"/>
      <c r="Q662" s="44"/>
      <c r="R662" s="49">
        <v>180</v>
      </c>
      <c r="S662" s="88"/>
      <c r="T662" s="89"/>
      <c r="U662" s="51"/>
      <c r="V662" s="49"/>
      <c r="W662" s="504" t="s">
        <v>153</v>
      </c>
      <c r="X662" s="510"/>
      <c r="Y662" s="511"/>
      <c r="Z662" s="38"/>
      <c r="AA662" s="51" t="s">
        <v>155</v>
      </c>
      <c r="AB662" s="89"/>
      <c r="AC662" s="51"/>
      <c r="AD662" s="51"/>
      <c r="AE662" s="89"/>
      <c r="AF662" s="89"/>
      <c r="AG662" s="51"/>
      <c r="AH662" s="51"/>
      <c r="AI662" s="89"/>
      <c r="AJ662" s="89"/>
      <c r="AK662" s="51"/>
      <c r="AL662" s="51"/>
      <c r="AM662" s="51"/>
      <c r="AN662" s="51"/>
      <c r="AO662" s="38"/>
      <c r="AP662" s="51" t="s">
        <v>154</v>
      </c>
      <c r="AQ662" s="89"/>
      <c r="AR662" s="51"/>
      <c r="AS662" s="51"/>
      <c r="AT662" s="89"/>
      <c r="AU662" s="89"/>
      <c r="AV662" s="51"/>
      <c r="AW662" s="51"/>
      <c r="AX662" s="89"/>
      <c r="AY662" s="89"/>
      <c r="AZ662" s="51"/>
      <c r="BA662" s="51"/>
      <c r="BB662" s="51"/>
      <c r="BC662" s="51"/>
      <c r="BE662" s="200"/>
      <c r="BF662" s="200"/>
      <c r="BG662" s="200"/>
      <c r="BH662" s="200"/>
      <c r="BI662" s="200"/>
      <c r="BJ662" s="200"/>
      <c r="BK662" s="200"/>
    </row>
    <row r="663" spans="1:66" ht="15.75" customHeight="1" x14ac:dyDescent="0.25">
      <c r="A663" s="512" t="s">
        <v>9</v>
      </c>
      <c r="B663" s="499"/>
      <c r="C663" s="513"/>
      <c r="D663" s="54">
        <v>0.2</v>
      </c>
      <c r="E663" s="47">
        <v>0.2</v>
      </c>
      <c r="F663" s="44"/>
      <c r="G663" s="38"/>
      <c r="H663" s="38"/>
      <c r="I663" s="45"/>
      <c r="J663" s="200"/>
      <c r="K663" s="200"/>
      <c r="L663" s="200"/>
      <c r="M663" s="200"/>
      <c r="N663" s="200"/>
      <c r="O663" s="200"/>
      <c r="P663" s="200"/>
      <c r="Q663" s="44">
        <v>0.3</v>
      </c>
      <c r="R663" s="47">
        <v>0.3</v>
      </c>
      <c r="S663" s="88"/>
      <c r="T663" s="89"/>
      <c r="U663" s="57"/>
      <c r="V663" s="59"/>
      <c r="W663" s="512" t="s">
        <v>9</v>
      </c>
      <c r="X663" s="499"/>
      <c r="Y663" s="513"/>
      <c r="Z663" s="38">
        <v>0.2</v>
      </c>
      <c r="AA663" s="38">
        <v>0.2</v>
      </c>
      <c r="AB663" s="89"/>
      <c r="AC663" s="57"/>
      <c r="AD663" s="57"/>
      <c r="AE663" s="89"/>
      <c r="AF663" s="89"/>
      <c r="AG663" s="57"/>
      <c r="AH663" s="57"/>
      <c r="AI663" s="89"/>
      <c r="AJ663" s="89"/>
      <c r="AK663" s="57"/>
      <c r="AL663" s="57"/>
      <c r="AM663" s="57"/>
      <c r="AN663" s="57"/>
      <c r="AO663" s="38">
        <v>0.3</v>
      </c>
      <c r="AP663" s="38">
        <v>0.3</v>
      </c>
      <c r="AQ663" s="89"/>
      <c r="AR663" s="57"/>
      <c r="AS663" s="57"/>
      <c r="AT663" s="89"/>
      <c r="AU663" s="89"/>
      <c r="AV663" s="57"/>
      <c r="AW663" s="57"/>
      <c r="AX663" s="89"/>
      <c r="AY663" s="89"/>
      <c r="AZ663" s="57"/>
      <c r="BA663" s="57"/>
      <c r="BB663" s="57"/>
      <c r="BC663" s="57"/>
      <c r="BE663" s="200"/>
      <c r="BF663" s="200"/>
      <c r="BG663" s="200"/>
      <c r="BH663" s="200"/>
      <c r="BI663" s="200"/>
      <c r="BJ663" s="200"/>
      <c r="BK663" s="200"/>
    </row>
    <row r="664" spans="1:66" ht="18" customHeight="1" x14ac:dyDescent="0.25">
      <c r="A664" s="512" t="s">
        <v>6</v>
      </c>
      <c r="B664" s="499"/>
      <c r="C664" s="513"/>
      <c r="D664" s="54">
        <v>7</v>
      </c>
      <c r="E664" s="47">
        <v>7</v>
      </c>
      <c r="F664" s="50"/>
      <c r="G664" s="51"/>
      <c r="H664" s="51"/>
      <c r="I664" s="52"/>
      <c r="J664" s="201"/>
      <c r="K664" s="201"/>
      <c r="L664" s="201"/>
      <c r="M664" s="201"/>
      <c r="N664" s="201"/>
      <c r="O664" s="201"/>
      <c r="P664" s="201"/>
      <c r="Q664" s="44">
        <v>10</v>
      </c>
      <c r="R664" s="47">
        <v>10</v>
      </c>
      <c r="S664" s="50"/>
      <c r="T664" s="51"/>
      <c r="U664" s="58"/>
      <c r="V664" s="59"/>
      <c r="W664" s="512" t="s">
        <v>6</v>
      </c>
      <c r="X664" s="499"/>
      <c r="Y664" s="513"/>
      <c r="Z664" s="38">
        <v>7</v>
      </c>
      <c r="AA664" s="38">
        <v>7</v>
      </c>
      <c r="AB664" s="51"/>
      <c r="AC664" s="57"/>
      <c r="AD664" s="57"/>
      <c r="AE664" s="51"/>
      <c r="AF664" s="51"/>
      <c r="AG664" s="57"/>
      <c r="AH664" s="57"/>
      <c r="AI664" s="51"/>
      <c r="AJ664" s="51"/>
      <c r="AK664" s="57"/>
      <c r="AL664" s="57"/>
      <c r="AM664" s="57"/>
      <c r="AN664" s="57"/>
      <c r="AO664" s="38">
        <v>10</v>
      </c>
      <c r="AP664" s="38">
        <v>10</v>
      </c>
      <c r="AQ664" s="51"/>
      <c r="AR664" s="57"/>
      <c r="AS664" s="57"/>
      <c r="AT664" s="51"/>
      <c r="AU664" s="51"/>
      <c r="AV664" s="57"/>
      <c r="AW664" s="57"/>
      <c r="AX664" s="51"/>
      <c r="AY664" s="51"/>
      <c r="AZ664" s="57"/>
      <c r="BA664" s="57"/>
      <c r="BB664" s="57"/>
      <c r="BC664" s="57"/>
      <c r="BE664" s="201"/>
      <c r="BF664" s="201"/>
      <c r="BG664" s="201"/>
      <c r="BH664" s="201"/>
      <c r="BI664" s="201"/>
      <c r="BJ664" s="201"/>
      <c r="BK664" s="201"/>
    </row>
    <row r="665" spans="1:66" ht="15.75" customHeight="1" x14ac:dyDescent="0.3">
      <c r="A665" s="504"/>
      <c r="B665" s="504"/>
      <c r="C665" s="504"/>
      <c r="D665" s="54"/>
      <c r="E665" s="47"/>
      <c r="F665" s="50">
        <v>0.04</v>
      </c>
      <c r="G665" s="51">
        <v>0.01</v>
      </c>
      <c r="H665" s="51">
        <v>6.99</v>
      </c>
      <c r="I665" s="213">
        <v>28</v>
      </c>
      <c r="J665" s="178"/>
      <c r="K665" s="179"/>
      <c r="L665" s="179"/>
      <c r="M665" s="179">
        <v>8</v>
      </c>
      <c r="N665" s="179">
        <v>1.6</v>
      </c>
      <c r="O665" s="179">
        <v>0.9</v>
      </c>
      <c r="P665" s="180">
        <v>0.19</v>
      </c>
      <c r="Q665" s="54"/>
      <c r="R665" s="47"/>
      <c r="S665" s="50">
        <v>0.06</v>
      </c>
      <c r="T665" s="51">
        <v>0.02</v>
      </c>
      <c r="U665" s="51">
        <v>9.99</v>
      </c>
      <c r="V665" s="49">
        <v>40</v>
      </c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E665" s="178"/>
      <c r="BF665" s="179"/>
      <c r="BG665" s="179"/>
      <c r="BH665" s="179">
        <v>10</v>
      </c>
      <c r="BI665" s="179">
        <v>2.5</v>
      </c>
      <c r="BJ665" s="179">
        <v>1.3</v>
      </c>
      <c r="BK665" s="180">
        <v>0.28000000000000003</v>
      </c>
      <c r="BL665" s="179"/>
      <c r="BM665" s="179"/>
      <c r="BN665" s="180"/>
    </row>
    <row r="666" spans="1:66" ht="15.75" customHeight="1" x14ac:dyDescent="0.25">
      <c r="A666" s="517" t="s">
        <v>188</v>
      </c>
      <c r="B666" s="517"/>
      <c r="C666" s="517"/>
      <c r="D666" s="61"/>
      <c r="E666" s="62">
        <f>SUM(E653+E659+E662)</f>
        <v>270</v>
      </c>
      <c r="F666" s="117">
        <f>SUM(F658:F665)</f>
        <v>19.29</v>
      </c>
      <c r="G666" s="117">
        <f t="shared" ref="G666:P666" si="59">SUM(G658:G665)</f>
        <v>15.68</v>
      </c>
      <c r="H666" s="117">
        <f t="shared" si="59"/>
        <v>19.03</v>
      </c>
      <c r="I666" s="117">
        <f t="shared" si="59"/>
        <v>303.2</v>
      </c>
      <c r="J666" s="117">
        <f t="shared" si="59"/>
        <v>4.8000000000000001E-2</v>
      </c>
      <c r="K666" s="117">
        <f t="shared" si="59"/>
        <v>0.45999999999999996</v>
      </c>
      <c r="L666" s="117">
        <f t="shared" si="59"/>
        <v>34</v>
      </c>
      <c r="M666" s="117">
        <f t="shared" si="59"/>
        <v>116.60000000000001</v>
      </c>
      <c r="N666" s="117">
        <f t="shared" si="59"/>
        <v>106.99999999999999</v>
      </c>
      <c r="O666" s="117">
        <f t="shared" si="59"/>
        <v>17.5</v>
      </c>
      <c r="P666" s="117">
        <f t="shared" si="59"/>
        <v>0.66999999999999993</v>
      </c>
      <c r="Q666" s="187"/>
      <c r="R666" s="62">
        <f>SUM(R653+R659+R662)</f>
        <v>300</v>
      </c>
      <c r="S666" s="117">
        <f t="shared" ref="S666:BK666" si="60">SUM(S658:S665)</f>
        <v>19.309999999999999</v>
      </c>
      <c r="T666" s="117">
        <f t="shared" si="60"/>
        <v>15.69</v>
      </c>
      <c r="U666" s="117">
        <f t="shared" si="60"/>
        <v>22.03</v>
      </c>
      <c r="V666" s="117">
        <f t="shared" si="60"/>
        <v>315.2</v>
      </c>
      <c r="W666" s="117">
        <f t="shared" si="60"/>
        <v>77.8</v>
      </c>
      <c r="X666" s="117">
        <f t="shared" si="60"/>
        <v>12.8</v>
      </c>
      <c r="Y666" s="117">
        <f t="shared" si="60"/>
        <v>113.5</v>
      </c>
      <c r="Z666" s="117">
        <f t="shared" si="60"/>
        <v>27.57</v>
      </c>
      <c r="AA666" s="117">
        <f t="shared" si="60"/>
        <v>56.2</v>
      </c>
      <c r="AB666" s="117">
        <f t="shared" si="60"/>
        <v>324.8</v>
      </c>
      <c r="AC666" s="117">
        <f t="shared" si="60"/>
        <v>96.1</v>
      </c>
      <c r="AD666" s="117">
        <f t="shared" si="60"/>
        <v>22.83</v>
      </c>
      <c r="AE666" s="117">
        <f t="shared" si="60"/>
        <v>19.54</v>
      </c>
      <c r="AF666" s="117">
        <f t="shared" si="60"/>
        <v>63.12</v>
      </c>
      <c r="AG666" s="117">
        <f t="shared" si="60"/>
        <v>1.33</v>
      </c>
      <c r="AH666" s="117">
        <f t="shared" si="60"/>
        <v>20</v>
      </c>
      <c r="AI666" s="117">
        <f t="shared" si="60"/>
        <v>4</v>
      </c>
      <c r="AJ666" s="117">
        <f t="shared" si="60"/>
        <v>47</v>
      </c>
      <c r="AK666" s="117">
        <f t="shared" si="60"/>
        <v>135.20000000000002</v>
      </c>
      <c r="AL666" s="117">
        <f t="shared" si="60"/>
        <v>155.88</v>
      </c>
      <c r="AM666" s="117">
        <f t="shared" si="60"/>
        <v>26.9</v>
      </c>
      <c r="AN666" s="117">
        <f t="shared" si="60"/>
        <v>228.11999999999998</v>
      </c>
      <c r="AO666" s="117">
        <f t="shared" si="60"/>
        <v>31.07</v>
      </c>
      <c r="AP666" s="117">
        <f t="shared" si="60"/>
        <v>87.3</v>
      </c>
      <c r="AQ666" s="117">
        <f t="shared" si="60"/>
        <v>648.6</v>
      </c>
      <c r="AR666" s="117">
        <f t="shared" si="60"/>
        <v>192.42</v>
      </c>
      <c r="AS666" s="117">
        <f t="shared" si="60"/>
        <v>45.47</v>
      </c>
      <c r="AT666" s="117">
        <f t="shared" si="60"/>
        <v>39.069999999999993</v>
      </c>
      <c r="AU666" s="117">
        <f t="shared" si="60"/>
        <v>126.06</v>
      </c>
      <c r="AV666" s="117">
        <f t="shared" si="60"/>
        <v>2.65</v>
      </c>
      <c r="AW666" s="117">
        <f t="shared" si="60"/>
        <v>40</v>
      </c>
      <c r="AX666" s="117">
        <f t="shared" si="60"/>
        <v>10</v>
      </c>
      <c r="AY666" s="117">
        <f t="shared" si="60"/>
        <v>3</v>
      </c>
      <c r="AZ666" s="117">
        <f t="shared" si="60"/>
        <v>0.22</v>
      </c>
      <c r="BA666" s="117">
        <f t="shared" si="60"/>
        <v>0.14000000000000001</v>
      </c>
      <c r="BB666" s="117">
        <f t="shared" si="60"/>
        <v>1.8</v>
      </c>
      <c r="BC666" s="117">
        <f t="shared" si="60"/>
        <v>0.06</v>
      </c>
      <c r="BD666" s="117">
        <f t="shared" si="60"/>
        <v>0</v>
      </c>
      <c r="BE666" s="117">
        <f t="shared" si="60"/>
        <v>4.8000000000000001E-2</v>
      </c>
      <c r="BF666" s="117">
        <f t="shared" si="60"/>
        <v>0.45999999999999996</v>
      </c>
      <c r="BG666" s="117">
        <f t="shared" si="60"/>
        <v>34</v>
      </c>
      <c r="BH666" s="117">
        <f t="shared" si="60"/>
        <v>127.2</v>
      </c>
      <c r="BI666" s="117">
        <f t="shared" si="60"/>
        <v>107.89999999999999</v>
      </c>
      <c r="BJ666" s="117">
        <f t="shared" si="60"/>
        <v>17.900000000000002</v>
      </c>
      <c r="BK666" s="117">
        <f t="shared" si="60"/>
        <v>0.76</v>
      </c>
    </row>
    <row r="667" spans="1:66" ht="15.75" customHeight="1" x14ac:dyDescent="0.25">
      <c r="A667" s="634" t="s">
        <v>191</v>
      </c>
      <c r="B667" s="634"/>
      <c r="C667" s="634"/>
      <c r="D667" s="156"/>
      <c r="E667" s="157">
        <f t="shared" ref="E667:P667" si="61">SUM(E613+E650+E666)</f>
        <v>1300</v>
      </c>
      <c r="F667" s="157">
        <f t="shared" si="61"/>
        <v>55.810000000000009</v>
      </c>
      <c r="G667" s="157">
        <f t="shared" si="61"/>
        <v>50.03</v>
      </c>
      <c r="H667" s="157">
        <f t="shared" si="61"/>
        <v>187.85</v>
      </c>
      <c r="I667" s="185">
        <f t="shared" si="61"/>
        <v>1483.6000000000001</v>
      </c>
      <c r="J667" s="185">
        <f t="shared" si="61"/>
        <v>0.47099999999999997</v>
      </c>
      <c r="K667" s="185">
        <f t="shared" si="61"/>
        <v>25.43</v>
      </c>
      <c r="L667" s="185">
        <f t="shared" si="61"/>
        <v>176.35</v>
      </c>
      <c r="M667" s="185">
        <f t="shared" si="61"/>
        <v>511.53</v>
      </c>
      <c r="N667" s="185">
        <f t="shared" si="61"/>
        <v>752.28</v>
      </c>
      <c r="O667" s="185">
        <f t="shared" si="61"/>
        <v>136.01</v>
      </c>
      <c r="P667" s="185">
        <f t="shared" si="61"/>
        <v>36.72</v>
      </c>
      <c r="Q667" s="198"/>
      <c r="R667" s="157">
        <f>SUM(R613+R650+R666)</f>
        <v>1635</v>
      </c>
      <c r="S667" s="157">
        <f>SUM(S613+S650+S666)</f>
        <v>64.72</v>
      </c>
      <c r="T667" s="157">
        <f>SUM(T613+T650+T666)</f>
        <v>63.07</v>
      </c>
      <c r="U667" s="157">
        <f>SUM(U613+U650+U666)</f>
        <v>229.4</v>
      </c>
      <c r="V667" s="157">
        <f>SUM(V613+V650+V666)</f>
        <v>1795.56</v>
      </c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E667" s="185">
        <f t="shared" ref="BE667:BK667" si="62">SUM(BE613+BE650+BE666)</f>
        <v>0.69100000000000006</v>
      </c>
      <c r="BF667" s="185">
        <f t="shared" si="62"/>
        <v>28.130000000000003</v>
      </c>
      <c r="BG667" s="185">
        <f t="shared" si="62"/>
        <v>194.35</v>
      </c>
      <c r="BH667" s="185">
        <f t="shared" si="62"/>
        <v>568.42999999999995</v>
      </c>
      <c r="BI667" s="185">
        <f t="shared" si="62"/>
        <v>796.09999999999991</v>
      </c>
      <c r="BJ667" s="185">
        <f t="shared" si="62"/>
        <v>162.60999999999999</v>
      </c>
      <c r="BK667" s="185">
        <f t="shared" si="62"/>
        <v>37.449999999999996</v>
      </c>
    </row>
    <row r="668" spans="1:66" ht="15.75" customHeight="1" x14ac:dyDescent="0.25">
      <c r="A668" s="542" t="s">
        <v>47</v>
      </c>
      <c r="B668" s="542"/>
      <c r="C668" s="542"/>
      <c r="D668" s="54"/>
      <c r="E668" s="87"/>
      <c r="F668" s="44"/>
      <c r="G668" s="38"/>
      <c r="H668" s="38"/>
      <c r="I668" s="45"/>
      <c r="J668" s="200"/>
      <c r="K668" s="200"/>
      <c r="L668" s="200"/>
      <c r="M668" s="200"/>
      <c r="N668" s="200"/>
      <c r="O668" s="200"/>
      <c r="P668" s="200"/>
      <c r="Q668" s="44"/>
      <c r="R668" s="47"/>
      <c r="S668" s="50"/>
      <c r="T668" s="51"/>
      <c r="U668" s="158"/>
      <c r="V668" s="15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E668" s="200"/>
      <c r="BF668" s="200"/>
      <c r="BG668" s="200"/>
      <c r="BH668" s="200"/>
      <c r="BI668" s="200"/>
      <c r="BJ668" s="200"/>
      <c r="BK668" s="200"/>
    </row>
    <row r="669" spans="1:66" ht="15.75" customHeight="1" x14ac:dyDescent="0.25">
      <c r="A669" s="504" t="s">
        <v>13</v>
      </c>
      <c r="B669" s="504"/>
      <c r="C669" s="504"/>
      <c r="D669" s="54"/>
      <c r="E669" s="47"/>
      <c r="F669" s="44"/>
      <c r="G669" s="38"/>
      <c r="H669" s="38"/>
      <c r="I669" s="45"/>
      <c r="J669" s="200"/>
      <c r="K669" s="200"/>
      <c r="L669" s="200"/>
      <c r="M669" s="200"/>
      <c r="N669" s="200"/>
      <c r="O669" s="200"/>
      <c r="P669" s="200"/>
      <c r="Q669" s="44"/>
      <c r="R669" s="87"/>
      <c r="S669" s="44"/>
      <c r="T669" s="38"/>
      <c r="U669" s="160"/>
      <c r="V669" s="161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E669" s="200"/>
      <c r="BF669" s="200"/>
      <c r="BG669" s="200"/>
      <c r="BH669" s="200"/>
      <c r="BI669" s="200"/>
      <c r="BJ669" s="200"/>
      <c r="BK669" s="200"/>
    </row>
    <row r="670" spans="1:66" ht="14.25" customHeight="1" x14ac:dyDescent="0.25">
      <c r="A670" s="504" t="s">
        <v>89</v>
      </c>
      <c r="B670" s="510"/>
      <c r="C670" s="511"/>
      <c r="D670" s="54"/>
      <c r="E670" s="49"/>
      <c r="F670" s="44"/>
      <c r="G670" s="38"/>
      <c r="H670" s="38"/>
      <c r="I670" s="45"/>
      <c r="J670" s="200"/>
      <c r="K670" s="200"/>
      <c r="L670" s="200"/>
      <c r="M670" s="200"/>
      <c r="N670" s="200"/>
      <c r="O670" s="200"/>
      <c r="P670" s="200"/>
      <c r="Q670" s="44"/>
      <c r="R670" s="49"/>
      <c r="S670" s="44"/>
      <c r="T670" s="38"/>
      <c r="U670" s="38"/>
      <c r="V670" s="47"/>
      <c r="W670" s="513"/>
      <c r="X670" s="513"/>
      <c r="Y670" s="513"/>
      <c r="Z670" s="38"/>
      <c r="AA670" s="38"/>
      <c r="AB670" s="51">
        <v>30.7</v>
      </c>
      <c r="AC670" s="51">
        <v>71.3</v>
      </c>
      <c r="AD670" s="51">
        <v>56.8</v>
      </c>
      <c r="AE670" s="51">
        <v>11.4</v>
      </c>
      <c r="AF670" s="51">
        <v>77.599999999999994</v>
      </c>
      <c r="AG670" s="51">
        <v>0.35</v>
      </c>
      <c r="AH670" s="51">
        <v>22</v>
      </c>
      <c r="AI670" s="51">
        <v>982</v>
      </c>
      <c r="AJ670" s="51">
        <v>1.07</v>
      </c>
      <c r="AK670" s="51">
        <v>0.03</v>
      </c>
      <c r="AL670" s="51">
        <v>0.1</v>
      </c>
      <c r="AM670" s="51">
        <v>0.28000000000000003</v>
      </c>
      <c r="AN670" s="51">
        <v>0.35</v>
      </c>
      <c r="AO670" s="38"/>
      <c r="AP670" s="38"/>
      <c r="AQ670" s="51">
        <v>61.5</v>
      </c>
      <c r="AR670" s="51">
        <v>142.6</v>
      </c>
      <c r="AS670" s="51">
        <v>113.6</v>
      </c>
      <c r="AT670" s="51">
        <v>22.7</v>
      </c>
      <c r="AU670" s="51">
        <v>155.19999999999999</v>
      </c>
      <c r="AV670" s="51">
        <v>0.69</v>
      </c>
      <c r="AW670" s="51">
        <v>44</v>
      </c>
      <c r="AX670" s="51">
        <v>1965</v>
      </c>
      <c r="AY670" s="51">
        <v>2.15</v>
      </c>
      <c r="AZ670" s="51">
        <v>0.06</v>
      </c>
      <c r="BA670" s="51">
        <v>0.2</v>
      </c>
      <c r="BB670" s="51">
        <v>0.56000000000000005</v>
      </c>
      <c r="BC670" s="51">
        <v>0.71</v>
      </c>
      <c r="BE670" s="200"/>
      <c r="BF670" s="200"/>
      <c r="BG670" s="200"/>
      <c r="BH670" s="200"/>
      <c r="BI670" s="200"/>
      <c r="BJ670" s="200"/>
      <c r="BK670" s="200"/>
    </row>
    <row r="671" spans="1:66" ht="15.75" customHeight="1" x14ac:dyDescent="0.25">
      <c r="A671" s="504" t="s">
        <v>221</v>
      </c>
      <c r="B671" s="510"/>
      <c r="C671" s="511"/>
      <c r="D671" s="54" t="s">
        <v>85</v>
      </c>
      <c r="E671" s="49">
        <v>155</v>
      </c>
      <c r="F671" s="44"/>
      <c r="G671" s="38"/>
      <c r="H671" s="38"/>
      <c r="I671" s="45"/>
      <c r="J671" s="200"/>
      <c r="K671" s="200"/>
      <c r="L671" s="200"/>
      <c r="M671" s="200"/>
      <c r="N671" s="200"/>
      <c r="O671" s="200"/>
      <c r="P671" s="200"/>
      <c r="Q671" s="44" t="s">
        <v>216</v>
      </c>
      <c r="R671" s="49">
        <v>208</v>
      </c>
      <c r="S671" s="44"/>
      <c r="T671" s="38"/>
      <c r="U671" s="51"/>
      <c r="V671" s="49"/>
      <c r="W671" s="511" t="s">
        <v>133</v>
      </c>
      <c r="X671" s="511"/>
      <c r="Y671" s="511"/>
      <c r="Z671" s="38">
        <v>155</v>
      </c>
      <c r="AA671" s="51">
        <v>150</v>
      </c>
      <c r="AB671" s="51">
        <v>75</v>
      </c>
      <c r="AC671" s="89">
        <v>219</v>
      </c>
      <c r="AD671" s="89">
        <v>186</v>
      </c>
      <c r="AE671" s="51">
        <v>21</v>
      </c>
      <c r="AF671" s="51">
        <v>138</v>
      </c>
      <c r="AG671" s="89">
        <v>0.15</v>
      </c>
      <c r="AH671" s="89">
        <v>30</v>
      </c>
      <c r="AI671" s="51">
        <v>15</v>
      </c>
      <c r="AJ671" s="51"/>
      <c r="AK671" s="51">
        <v>0.03</v>
      </c>
      <c r="AL671" s="89">
        <v>0.2</v>
      </c>
      <c r="AM671" s="89">
        <v>0.15</v>
      </c>
      <c r="AN671" s="89">
        <v>0.45</v>
      </c>
      <c r="AO671" s="38">
        <v>185</v>
      </c>
      <c r="AP671" s="51">
        <v>180</v>
      </c>
      <c r="AQ671" s="51">
        <v>90</v>
      </c>
      <c r="AR671" s="89">
        <v>262.8</v>
      </c>
      <c r="AS671" s="89">
        <v>223.2</v>
      </c>
      <c r="AT671" s="51">
        <v>25.2</v>
      </c>
      <c r="AU671" s="51">
        <v>165.6</v>
      </c>
      <c r="AV671" s="89">
        <v>0.18</v>
      </c>
      <c r="AW671" s="89">
        <v>36</v>
      </c>
      <c r="AX671" s="51">
        <v>18</v>
      </c>
      <c r="AY671" s="51"/>
      <c r="AZ671" s="89">
        <v>0.04</v>
      </c>
      <c r="BA671" s="89">
        <v>0.23</v>
      </c>
      <c r="BB671" s="89">
        <v>0.18</v>
      </c>
      <c r="BC671" s="89">
        <v>0.54</v>
      </c>
      <c r="BE671" s="200"/>
      <c r="BF671" s="200"/>
      <c r="BG671" s="200"/>
      <c r="BH671" s="200"/>
      <c r="BI671" s="200"/>
      <c r="BJ671" s="200"/>
      <c r="BK671" s="200"/>
    </row>
    <row r="672" spans="1:66" s="77" customFormat="1" ht="15.75" customHeight="1" x14ac:dyDescent="0.25">
      <c r="A672" s="504" t="s">
        <v>93</v>
      </c>
      <c r="B672" s="510"/>
      <c r="C672" s="511"/>
      <c r="D672" s="54"/>
      <c r="E672" s="49"/>
      <c r="F672" s="44"/>
      <c r="G672" s="38"/>
      <c r="H672" s="38"/>
      <c r="I672" s="45"/>
      <c r="J672" s="200"/>
      <c r="K672" s="200"/>
      <c r="L672" s="200"/>
      <c r="M672" s="200"/>
      <c r="N672" s="200"/>
      <c r="O672" s="200"/>
      <c r="P672" s="200"/>
      <c r="Q672" s="44"/>
      <c r="R672" s="49"/>
      <c r="S672" s="44"/>
      <c r="T672" s="38"/>
      <c r="U672" s="89"/>
      <c r="V672" s="87"/>
      <c r="W672" s="603" t="s">
        <v>188</v>
      </c>
      <c r="X672" s="603"/>
      <c r="Y672" s="603"/>
      <c r="Z672" s="64"/>
      <c r="AA672" s="64"/>
      <c r="AB672" s="114"/>
      <c r="AC672" s="64"/>
      <c r="AD672" s="64"/>
      <c r="AE672" s="114"/>
      <c r="AF672" s="114"/>
      <c r="AG672" s="64"/>
      <c r="AH672" s="64"/>
      <c r="AI672" s="114"/>
      <c r="AJ672" s="114"/>
      <c r="AK672" s="64"/>
      <c r="AL672" s="64"/>
      <c r="AM672" s="64"/>
      <c r="AN672" s="64"/>
      <c r="AO672" s="118"/>
      <c r="AP672" s="118"/>
      <c r="AQ672" s="114"/>
      <c r="AR672" s="64"/>
      <c r="AS672" s="64"/>
      <c r="AT672" s="114"/>
      <c r="AU672" s="114"/>
      <c r="AV672" s="64"/>
      <c r="AW672" s="64"/>
      <c r="AX672" s="114"/>
      <c r="AY672" s="114"/>
      <c r="AZ672" s="64"/>
      <c r="BA672" s="64"/>
      <c r="BB672" s="64"/>
      <c r="BC672" s="64"/>
      <c r="BE672" s="200"/>
      <c r="BF672" s="200"/>
      <c r="BG672" s="200"/>
      <c r="BH672" s="200"/>
      <c r="BI672" s="200"/>
      <c r="BJ672" s="200"/>
      <c r="BK672" s="200"/>
    </row>
    <row r="673" spans="1:63" s="81" customFormat="1" ht="15.75" customHeight="1" x14ac:dyDescent="0.25">
      <c r="A673" s="512" t="s">
        <v>46</v>
      </c>
      <c r="B673" s="499"/>
      <c r="C673" s="513"/>
      <c r="D673" s="83">
        <v>11</v>
      </c>
      <c r="E673" s="84">
        <v>11</v>
      </c>
      <c r="F673" s="85"/>
      <c r="G673" s="38"/>
      <c r="H673" s="38"/>
      <c r="I673" s="45"/>
      <c r="J673" s="200"/>
      <c r="K673" s="200"/>
      <c r="L673" s="200"/>
      <c r="M673" s="200"/>
      <c r="N673" s="200"/>
      <c r="O673" s="200"/>
      <c r="P673" s="200"/>
      <c r="Q673" s="85">
        <v>14</v>
      </c>
      <c r="R673" s="84">
        <v>14</v>
      </c>
      <c r="S673" s="85"/>
      <c r="T673" s="38"/>
      <c r="U673" s="89"/>
      <c r="V673" s="87"/>
      <c r="W673" s="633" t="s">
        <v>189</v>
      </c>
      <c r="X673" s="633"/>
      <c r="Y673" s="633"/>
      <c r="Z673" s="80"/>
      <c r="AA673" s="80"/>
      <c r="AB673" s="108"/>
      <c r="AC673" s="80"/>
      <c r="AD673" s="80"/>
      <c r="AE673" s="108"/>
      <c r="AF673" s="108"/>
      <c r="AG673" s="80"/>
      <c r="AH673" s="80"/>
      <c r="AI673" s="108"/>
      <c r="AJ673" s="108"/>
      <c r="AK673" s="80"/>
      <c r="AL673" s="80"/>
      <c r="AM673" s="80"/>
      <c r="AN673" s="80"/>
      <c r="AO673" s="80"/>
      <c r="AP673" s="80"/>
      <c r="AQ673" s="108"/>
      <c r="AR673" s="80"/>
      <c r="AS673" s="80"/>
      <c r="AT673" s="108"/>
      <c r="AU673" s="108"/>
      <c r="AV673" s="80"/>
      <c r="AW673" s="80"/>
      <c r="AX673" s="108"/>
      <c r="AY673" s="108"/>
      <c r="AZ673" s="80"/>
      <c r="BA673" s="80"/>
      <c r="BB673" s="80"/>
      <c r="BC673" s="80"/>
      <c r="BE673" s="200"/>
      <c r="BF673" s="200"/>
      <c r="BG673" s="200"/>
      <c r="BH673" s="200"/>
      <c r="BI673" s="200"/>
      <c r="BJ673" s="200"/>
      <c r="BK673" s="200"/>
    </row>
    <row r="674" spans="1:63" ht="15.6" customHeight="1" x14ac:dyDescent="0.25">
      <c r="A674" s="512" t="s">
        <v>90</v>
      </c>
      <c r="B674" s="499"/>
      <c r="C674" s="513"/>
      <c r="D674" s="54">
        <v>14</v>
      </c>
      <c r="E674" s="47">
        <v>14</v>
      </c>
      <c r="F674" s="44"/>
      <c r="G674" s="38"/>
      <c r="H674" s="38"/>
      <c r="I674" s="45"/>
      <c r="J674" s="200"/>
      <c r="K674" s="200"/>
      <c r="L674" s="200"/>
      <c r="M674" s="200"/>
      <c r="N674" s="200"/>
      <c r="O674" s="200"/>
      <c r="P674" s="200"/>
      <c r="Q674" s="44">
        <v>19</v>
      </c>
      <c r="R674" s="47">
        <v>19</v>
      </c>
      <c r="S674" s="44"/>
      <c r="T674" s="38"/>
      <c r="U674" s="89"/>
      <c r="V674" s="87"/>
      <c r="W674" s="632"/>
      <c r="X674" s="632"/>
      <c r="Y674" s="632"/>
      <c r="Z674" s="38"/>
      <c r="AA674" s="38"/>
      <c r="AB674" s="51"/>
      <c r="AC674" s="38"/>
      <c r="AD674" s="38"/>
      <c r="AE674" s="51"/>
      <c r="AF674" s="51"/>
      <c r="AG674" s="38"/>
      <c r="AH674" s="38"/>
      <c r="AI674" s="51"/>
      <c r="AJ674" s="51"/>
      <c r="AK674" s="38"/>
      <c r="AL674" s="38"/>
      <c r="AM674" s="38"/>
      <c r="AN674" s="38"/>
      <c r="AO674" s="38"/>
      <c r="AP674" s="38"/>
      <c r="AQ674" s="51"/>
      <c r="AR674" s="38"/>
      <c r="AS674" s="38"/>
      <c r="AT674" s="51"/>
      <c r="AU674" s="51"/>
      <c r="AV674" s="38"/>
      <c r="AW674" s="38"/>
      <c r="AX674" s="51"/>
      <c r="AY674" s="51"/>
      <c r="AZ674" s="38"/>
      <c r="BA674" s="38"/>
      <c r="BB674" s="38"/>
      <c r="BC674" s="38"/>
      <c r="BE674" s="200"/>
      <c r="BF674" s="200"/>
      <c r="BG674" s="200"/>
      <c r="BH674" s="200"/>
      <c r="BI674" s="200"/>
      <c r="BJ674" s="200"/>
      <c r="BK674" s="200"/>
    </row>
    <row r="675" spans="1:63" ht="15.75" customHeight="1" x14ac:dyDescent="0.25">
      <c r="A675" s="512" t="s">
        <v>25</v>
      </c>
      <c r="B675" s="499"/>
      <c r="C675" s="513"/>
      <c r="D675" s="54">
        <v>75</v>
      </c>
      <c r="E675" s="47">
        <v>75</v>
      </c>
      <c r="F675" s="44"/>
      <c r="G675" s="38"/>
      <c r="H675" s="38"/>
      <c r="I675" s="45"/>
      <c r="J675" s="200"/>
      <c r="K675" s="200"/>
      <c r="L675" s="200"/>
      <c r="M675" s="200"/>
      <c r="N675" s="200"/>
      <c r="O675" s="200"/>
      <c r="P675" s="200"/>
      <c r="Q675" s="44">
        <v>100</v>
      </c>
      <c r="R675" s="47">
        <v>100</v>
      </c>
      <c r="S675" s="44"/>
      <c r="T675" s="38"/>
      <c r="U675" s="89"/>
      <c r="V675" s="87"/>
      <c r="W675" s="632" t="s">
        <v>49</v>
      </c>
      <c r="X675" s="632"/>
      <c r="Y675" s="632"/>
      <c r="Z675" s="38"/>
      <c r="AA675" s="38"/>
      <c r="AB675" s="51"/>
      <c r="AC675" s="38"/>
      <c r="AD675" s="38"/>
      <c r="AE675" s="51"/>
      <c r="AF675" s="51"/>
      <c r="AG675" s="38"/>
      <c r="AH675" s="38"/>
      <c r="AI675" s="51"/>
      <c r="AJ675" s="51"/>
      <c r="AK675" s="38"/>
      <c r="AL675" s="38"/>
      <c r="AM675" s="38"/>
      <c r="AN675" s="38"/>
      <c r="AO675" s="38"/>
      <c r="AP675" s="38"/>
      <c r="AQ675" s="51"/>
      <c r="AR675" s="38"/>
      <c r="AS675" s="38"/>
      <c r="AT675" s="51"/>
      <c r="AU675" s="51"/>
      <c r="AV675" s="38"/>
      <c r="AW675" s="38"/>
      <c r="AX675" s="51"/>
      <c r="AY675" s="51"/>
      <c r="AZ675" s="38"/>
      <c r="BA675" s="38"/>
      <c r="BB675" s="38"/>
      <c r="BC675" s="38"/>
      <c r="BE675" s="200"/>
      <c r="BF675" s="200"/>
      <c r="BG675" s="200"/>
      <c r="BH675" s="200"/>
      <c r="BI675" s="200"/>
      <c r="BJ675" s="200"/>
      <c r="BK675" s="200"/>
    </row>
    <row r="676" spans="1:63" ht="15.75" customHeight="1" x14ac:dyDescent="0.25">
      <c r="A676" s="512" t="s">
        <v>61</v>
      </c>
      <c r="B676" s="499"/>
      <c r="C676" s="513"/>
      <c r="D676" s="54">
        <v>49</v>
      </c>
      <c r="E676" s="47">
        <v>49</v>
      </c>
      <c r="F676" s="44"/>
      <c r="G676" s="38"/>
      <c r="H676" s="38"/>
      <c r="I676" s="45"/>
      <c r="J676" s="200"/>
      <c r="K676" s="200"/>
      <c r="L676" s="200"/>
      <c r="M676" s="200"/>
      <c r="N676" s="200"/>
      <c r="O676" s="200"/>
      <c r="P676" s="200"/>
      <c r="Q676" s="44">
        <v>65</v>
      </c>
      <c r="R676" s="47">
        <v>65</v>
      </c>
      <c r="S676" s="44"/>
      <c r="T676" s="38"/>
      <c r="U676" s="89"/>
      <c r="V676" s="87"/>
      <c r="W676" s="511" t="s">
        <v>13</v>
      </c>
      <c r="X676" s="511"/>
      <c r="Y676" s="511"/>
      <c r="Z676" s="38"/>
      <c r="AA676" s="51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E676" s="200"/>
      <c r="BF676" s="200"/>
      <c r="BG676" s="200"/>
      <c r="BH676" s="200"/>
      <c r="BI676" s="200"/>
      <c r="BJ676" s="200"/>
      <c r="BK676" s="200"/>
    </row>
    <row r="677" spans="1:63" ht="15.75" customHeight="1" x14ac:dyDescent="0.25">
      <c r="A677" s="512" t="s">
        <v>6</v>
      </c>
      <c r="B677" s="499"/>
      <c r="C677" s="513"/>
      <c r="D677" s="54">
        <v>4.5</v>
      </c>
      <c r="E677" s="47">
        <v>4.5</v>
      </c>
      <c r="F677" s="44"/>
      <c r="G677" s="38"/>
      <c r="H677" s="38"/>
      <c r="I677" s="45"/>
      <c r="J677" s="200"/>
      <c r="K677" s="200"/>
      <c r="L677" s="200"/>
      <c r="M677" s="200"/>
      <c r="N677" s="200"/>
      <c r="O677" s="200"/>
      <c r="P677" s="200"/>
      <c r="Q677" s="44">
        <v>6</v>
      </c>
      <c r="R677" s="47">
        <v>6</v>
      </c>
      <c r="S677" s="44"/>
      <c r="T677" s="38"/>
      <c r="U677" s="51"/>
      <c r="V677" s="49"/>
      <c r="W677" s="504" t="s">
        <v>89</v>
      </c>
      <c r="X677" s="510"/>
      <c r="Y677" s="511"/>
      <c r="Z677" s="38"/>
      <c r="AA677" s="51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51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E677" s="200"/>
      <c r="BF677" s="200"/>
      <c r="BG677" s="200"/>
      <c r="BH677" s="200"/>
      <c r="BI677" s="200"/>
      <c r="BJ677" s="200"/>
      <c r="BK677" s="200"/>
    </row>
    <row r="678" spans="1:63" ht="15.75" customHeight="1" x14ac:dyDescent="0.25">
      <c r="A678" s="512" t="s">
        <v>28</v>
      </c>
      <c r="B678" s="512"/>
      <c r="C678" s="512"/>
      <c r="D678" s="54">
        <v>5</v>
      </c>
      <c r="E678" s="47">
        <v>5</v>
      </c>
      <c r="F678" s="44"/>
      <c r="G678" s="38"/>
      <c r="H678" s="38"/>
      <c r="I678" s="45"/>
      <c r="J678" s="200"/>
      <c r="K678" s="200"/>
      <c r="L678" s="200"/>
      <c r="M678" s="200"/>
      <c r="N678" s="200"/>
      <c r="O678" s="200"/>
      <c r="P678" s="200"/>
      <c r="Q678" s="44">
        <v>8</v>
      </c>
      <c r="R678" s="47">
        <v>8</v>
      </c>
      <c r="S678" s="44"/>
      <c r="T678" s="38"/>
      <c r="U678" s="51"/>
      <c r="V678" s="49"/>
      <c r="W678" s="504" t="s">
        <v>178</v>
      </c>
      <c r="X678" s="510"/>
      <c r="Y678" s="511"/>
      <c r="Z678" s="38"/>
      <c r="AA678" s="51" t="s">
        <v>74</v>
      </c>
      <c r="AB678" s="38"/>
      <c r="AC678" s="51"/>
      <c r="AD678" s="51"/>
      <c r="AE678" s="38"/>
      <c r="AF678" s="38"/>
      <c r="AG678" s="51"/>
      <c r="AH678" s="51"/>
      <c r="AI678" s="38"/>
      <c r="AJ678" s="38"/>
      <c r="AK678" s="51"/>
      <c r="AL678" s="51"/>
      <c r="AM678" s="51"/>
      <c r="AN678" s="51"/>
      <c r="AO678" s="38"/>
      <c r="AP678" s="51" t="s">
        <v>75</v>
      </c>
      <c r="AQ678" s="38"/>
      <c r="AR678" s="51"/>
      <c r="AS678" s="51"/>
      <c r="AT678" s="38"/>
      <c r="AU678" s="38"/>
      <c r="AV678" s="51"/>
      <c r="AW678" s="51"/>
      <c r="AX678" s="38"/>
      <c r="AY678" s="38"/>
      <c r="AZ678" s="51"/>
      <c r="BA678" s="51"/>
      <c r="BB678" s="51"/>
      <c r="BC678" s="51"/>
      <c r="BE678" s="200"/>
      <c r="BF678" s="200"/>
      <c r="BG678" s="200"/>
      <c r="BH678" s="200"/>
      <c r="BI678" s="200"/>
      <c r="BJ678" s="200"/>
      <c r="BK678" s="200"/>
    </row>
    <row r="679" spans="1:63" ht="15.75" customHeight="1" x14ac:dyDescent="0.3">
      <c r="A679" s="512"/>
      <c r="B679" s="512"/>
      <c r="C679" s="512"/>
      <c r="D679" s="54"/>
      <c r="E679" s="49"/>
      <c r="F679" s="50">
        <v>4.47</v>
      </c>
      <c r="G679" s="51">
        <v>8.4499999999999993</v>
      </c>
      <c r="H679" s="51">
        <v>31.67</v>
      </c>
      <c r="I679" s="213">
        <v>221.68</v>
      </c>
      <c r="J679" s="179"/>
      <c r="K679" s="179"/>
      <c r="L679" s="179">
        <v>20</v>
      </c>
      <c r="M679" s="179">
        <v>54.3</v>
      </c>
      <c r="N679" s="179">
        <v>145.19999999999999</v>
      </c>
      <c r="O679" s="180">
        <v>96.1</v>
      </c>
      <c r="P679" s="180">
        <v>3.12</v>
      </c>
      <c r="Q679" s="48"/>
      <c r="R679" s="49"/>
      <c r="S679" s="50">
        <v>5.96</v>
      </c>
      <c r="T679" s="51">
        <v>10.74</v>
      </c>
      <c r="U679" s="51">
        <v>42.22</v>
      </c>
      <c r="V679" s="49">
        <v>290.83999999999997</v>
      </c>
      <c r="W679" s="513"/>
      <c r="X679" s="513"/>
      <c r="Y679" s="513"/>
      <c r="Z679" s="38"/>
      <c r="AA679" s="38"/>
      <c r="AB679" s="51">
        <v>83.7</v>
      </c>
      <c r="AC679" s="51">
        <v>86.9</v>
      </c>
      <c r="AD679" s="51">
        <v>16.8</v>
      </c>
      <c r="AE679" s="51">
        <v>22.3</v>
      </c>
      <c r="AF679" s="51">
        <v>104.1</v>
      </c>
      <c r="AG679" s="51">
        <v>1.76</v>
      </c>
      <c r="AH679" s="51">
        <v>20</v>
      </c>
      <c r="AI679" s="51">
        <v>15</v>
      </c>
      <c r="AJ679" s="51">
        <v>0.69</v>
      </c>
      <c r="AK679" s="51">
        <v>0.1</v>
      </c>
      <c r="AL679" s="51">
        <v>0.04</v>
      </c>
      <c r="AM679" s="51">
        <v>0.5</v>
      </c>
      <c r="AN679" s="51"/>
      <c r="AO679" s="51"/>
      <c r="AP679" s="51"/>
      <c r="AQ679" s="51">
        <v>84.1</v>
      </c>
      <c r="AR679" s="51">
        <v>92.6</v>
      </c>
      <c r="AS679" s="51">
        <v>17.8</v>
      </c>
      <c r="AT679" s="51">
        <v>23.8</v>
      </c>
      <c r="AU679" s="51">
        <v>110.9</v>
      </c>
      <c r="AV679" s="51">
        <v>1.88</v>
      </c>
      <c r="AW679" s="51">
        <v>20</v>
      </c>
      <c r="AX679" s="51">
        <v>15</v>
      </c>
      <c r="AY679" s="51">
        <v>0.73</v>
      </c>
      <c r="AZ679" s="51">
        <v>0.11</v>
      </c>
      <c r="BA679" s="51">
        <v>0.04</v>
      </c>
      <c r="BB679" s="51">
        <v>0.54</v>
      </c>
      <c r="BC679" s="51"/>
      <c r="BE679" s="178"/>
      <c r="BF679" s="179"/>
      <c r="BG679" s="179">
        <v>20</v>
      </c>
      <c r="BH679" s="179">
        <v>68.400000000000006</v>
      </c>
      <c r="BI679" s="179">
        <v>152.30000000000001</v>
      </c>
      <c r="BJ679" s="180">
        <v>102.1</v>
      </c>
      <c r="BK679" s="180">
        <v>4.1500000000000004</v>
      </c>
    </row>
    <row r="680" spans="1:63" ht="15.75" customHeight="1" x14ac:dyDescent="0.25">
      <c r="A680" s="504" t="s">
        <v>152</v>
      </c>
      <c r="B680" s="504"/>
      <c r="C680" s="504"/>
      <c r="D680" s="54"/>
      <c r="E680" s="49">
        <v>150</v>
      </c>
      <c r="F680" s="50"/>
      <c r="G680" s="51"/>
      <c r="H680" s="51"/>
      <c r="I680" s="52"/>
      <c r="J680" s="201"/>
      <c r="K680" s="201"/>
      <c r="L680" s="201"/>
      <c r="M680" s="201"/>
      <c r="N680" s="201"/>
      <c r="O680" s="201"/>
      <c r="P680" s="201"/>
      <c r="Q680" s="44"/>
      <c r="R680" s="49">
        <v>180</v>
      </c>
      <c r="S680" s="88"/>
      <c r="T680" s="89"/>
      <c r="U680" s="89"/>
      <c r="V680" s="87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E680" s="201"/>
      <c r="BF680" s="201"/>
      <c r="BG680" s="201"/>
      <c r="BH680" s="201"/>
      <c r="BI680" s="201"/>
      <c r="BJ680" s="201"/>
      <c r="BK680" s="201"/>
    </row>
    <row r="681" spans="1:63" ht="15.75" customHeight="1" x14ac:dyDescent="0.25">
      <c r="A681" s="512" t="s">
        <v>25</v>
      </c>
      <c r="B681" s="512"/>
      <c r="C681" s="512"/>
      <c r="D681" s="54">
        <v>92</v>
      </c>
      <c r="E681" s="47">
        <v>92</v>
      </c>
      <c r="F681" s="44"/>
      <c r="G681" s="38"/>
      <c r="H681" s="38"/>
      <c r="I681" s="45"/>
      <c r="J681" s="200"/>
      <c r="K681" s="200"/>
      <c r="L681" s="200"/>
      <c r="M681" s="200"/>
      <c r="N681" s="200"/>
      <c r="O681" s="200"/>
      <c r="P681" s="200"/>
      <c r="Q681" s="44">
        <v>110</v>
      </c>
      <c r="R681" s="47">
        <v>110</v>
      </c>
      <c r="S681" s="88"/>
      <c r="T681" s="89"/>
      <c r="U681" s="89"/>
      <c r="V681" s="87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E681" s="200"/>
      <c r="BF681" s="200"/>
      <c r="BG681" s="200"/>
      <c r="BH681" s="200"/>
      <c r="BI681" s="200"/>
      <c r="BJ681" s="200"/>
      <c r="BK681" s="200"/>
    </row>
    <row r="682" spans="1:63" ht="15.75" customHeight="1" x14ac:dyDescent="0.25">
      <c r="A682" s="512" t="s">
        <v>122</v>
      </c>
      <c r="B682" s="512"/>
      <c r="C682" s="512"/>
      <c r="D682" s="54">
        <v>2</v>
      </c>
      <c r="E682" s="47">
        <v>2</v>
      </c>
      <c r="F682" s="44"/>
      <c r="G682" s="38"/>
      <c r="H682" s="38"/>
      <c r="I682" s="45"/>
      <c r="J682" s="200"/>
      <c r="K682" s="200"/>
      <c r="L682" s="200"/>
      <c r="M682" s="200"/>
      <c r="N682" s="200"/>
      <c r="O682" s="200"/>
      <c r="P682" s="200"/>
      <c r="Q682" s="44">
        <v>2</v>
      </c>
      <c r="R682" s="47">
        <v>2</v>
      </c>
      <c r="S682" s="88"/>
      <c r="T682" s="89"/>
      <c r="U682" s="89"/>
      <c r="V682" s="87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E682" s="200"/>
      <c r="BF682" s="200"/>
      <c r="BG682" s="200"/>
      <c r="BH682" s="200"/>
      <c r="BI682" s="200"/>
      <c r="BJ682" s="200"/>
      <c r="BK682" s="200"/>
    </row>
    <row r="683" spans="1:63" ht="15.75" customHeight="1" x14ac:dyDescent="0.25">
      <c r="A683" s="512" t="s">
        <v>61</v>
      </c>
      <c r="B683" s="512"/>
      <c r="C683" s="512"/>
      <c r="D683" s="54">
        <v>65</v>
      </c>
      <c r="E683" s="47">
        <v>65</v>
      </c>
      <c r="F683" s="44"/>
      <c r="G683" s="38"/>
      <c r="H683" s="38"/>
      <c r="I683" s="45"/>
      <c r="J683" s="200"/>
      <c r="K683" s="200"/>
      <c r="L683" s="200"/>
      <c r="M683" s="200"/>
      <c r="N683" s="200"/>
      <c r="O683" s="200"/>
      <c r="P683" s="200"/>
      <c r="Q683" s="44">
        <v>80</v>
      </c>
      <c r="R683" s="47">
        <v>80</v>
      </c>
      <c r="S683" s="88"/>
      <c r="T683" s="89"/>
      <c r="U683" s="89"/>
      <c r="V683" s="87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E683" s="200"/>
      <c r="BF683" s="200"/>
      <c r="BG683" s="200"/>
      <c r="BH683" s="200"/>
      <c r="BI683" s="200"/>
      <c r="BJ683" s="200"/>
      <c r="BK683" s="200"/>
    </row>
    <row r="684" spans="1:63" ht="15.75" customHeight="1" x14ac:dyDescent="0.25">
      <c r="A684" s="512" t="s">
        <v>6</v>
      </c>
      <c r="B684" s="512"/>
      <c r="C684" s="512"/>
      <c r="D684" s="54">
        <v>8</v>
      </c>
      <c r="E684" s="47">
        <v>8</v>
      </c>
      <c r="F684" s="44"/>
      <c r="G684" s="38"/>
      <c r="H684" s="38"/>
      <c r="I684" s="45"/>
      <c r="J684" s="200"/>
      <c r="K684" s="200"/>
      <c r="L684" s="200"/>
      <c r="M684" s="200"/>
      <c r="N684" s="200"/>
      <c r="O684" s="200"/>
      <c r="P684" s="200"/>
      <c r="Q684" s="44">
        <v>10</v>
      </c>
      <c r="R684" s="47">
        <v>10</v>
      </c>
      <c r="S684" s="88"/>
      <c r="T684" s="89"/>
      <c r="U684" s="89"/>
      <c r="V684" s="87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E684" s="200"/>
      <c r="BF684" s="200"/>
      <c r="BG684" s="200"/>
      <c r="BH684" s="200"/>
      <c r="BI684" s="200"/>
      <c r="BJ684" s="200"/>
      <c r="BK684" s="200"/>
    </row>
    <row r="685" spans="1:63" ht="15.75" customHeight="1" x14ac:dyDescent="0.3">
      <c r="A685" s="512"/>
      <c r="B685" s="512"/>
      <c r="C685" s="512"/>
      <c r="D685" s="54"/>
      <c r="E685" s="49"/>
      <c r="F685" s="50">
        <v>3.15</v>
      </c>
      <c r="G685" s="51">
        <v>2.72</v>
      </c>
      <c r="H685" s="51">
        <v>12.96</v>
      </c>
      <c r="I685" s="213">
        <v>89</v>
      </c>
      <c r="J685" s="178">
        <v>0.03</v>
      </c>
      <c r="K685" s="179">
        <v>0.98</v>
      </c>
      <c r="L685" s="179">
        <v>15</v>
      </c>
      <c r="M685" s="179">
        <v>114.3</v>
      </c>
      <c r="N685" s="179">
        <v>67.5</v>
      </c>
      <c r="O685" s="179">
        <v>10.5</v>
      </c>
      <c r="P685" s="180">
        <v>0.1</v>
      </c>
      <c r="Q685" s="54"/>
      <c r="R685" s="47"/>
      <c r="S685" s="50">
        <v>3.67</v>
      </c>
      <c r="T685" s="51">
        <v>3.19</v>
      </c>
      <c r="U685" s="51">
        <v>15.82</v>
      </c>
      <c r="V685" s="49">
        <v>107</v>
      </c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E685" s="178">
        <v>3.5999999999999997E-2</v>
      </c>
      <c r="BF685" s="179">
        <v>1.17</v>
      </c>
      <c r="BG685" s="179">
        <v>18</v>
      </c>
      <c r="BH685" s="179">
        <v>133.19999999999999</v>
      </c>
      <c r="BI685" s="179">
        <v>81</v>
      </c>
      <c r="BJ685" s="179">
        <v>12.6</v>
      </c>
      <c r="BK685" s="180">
        <v>0.12</v>
      </c>
    </row>
    <row r="686" spans="1:63" ht="18.75" customHeight="1" x14ac:dyDescent="0.25">
      <c r="A686" s="498" t="s">
        <v>10</v>
      </c>
      <c r="B686" s="498"/>
      <c r="C686" s="498"/>
      <c r="D686" s="54">
        <v>25</v>
      </c>
      <c r="E686" s="49">
        <v>25</v>
      </c>
      <c r="F686" s="50">
        <v>1.98</v>
      </c>
      <c r="G686" s="51">
        <v>0.25</v>
      </c>
      <c r="H686" s="51">
        <v>12.08</v>
      </c>
      <c r="I686" s="213">
        <v>58.3</v>
      </c>
      <c r="J686" s="178">
        <v>4.4999999999999998E-2</v>
      </c>
      <c r="K686" s="179"/>
      <c r="L686" s="179"/>
      <c r="M686" s="179">
        <v>10</v>
      </c>
      <c r="N686" s="179">
        <v>46.8</v>
      </c>
      <c r="O686" s="179">
        <v>13.2</v>
      </c>
      <c r="P686" s="180">
        <v>1.07</v>
      </c>
      <c r="Q686" s="54">
        <v>30</v>
      </c>
      <c r="R686" s="49">
        <v>30</v>
      </c>
      <c r="S686" s="50">
        <v>2.37</v>
      </c>
      <c r="T686" s="51">
        <v>0.3</v>
      </c>
      <c r="U686" s="51">
        <v>14.49</v>
      </c>
      <c r="V686" s="49">
        <v>70</v>
      </c>
      <c r="W686" s="511" t="s">
        <v>10</v>
      </c>
      <c r="X686" s="511"/>
      <c r="Y686" s="511"/>
      <c r="Z686" s="38">
        <v>30</v>
      </c>
      <c r="AA686" s="51">
        <v>30</v>
      </c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38">
        <v>40</v>
      </c>
      <c r="AP686" s="51">
        <v>40</v>
      </c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E686" s="178">
        <v>5.3999999999999999E-2</v>
      </c>
      <c r="BF686" s="179"/>
      <c r="BG686" s="179"/>
      <c r="BH686" s="179">
        <v>10.5</v>
      </c>
      <c r="BI686" s="179">
        <v>47.4</v>
      </c>
      <c r="BJ686" s="179">
        <v>14.1</v>
      </c>
      <c r="BK686" s="180">
        <v>1.17</v>
      </c>
    </row>
    <row r="687" spans="1:63" ht="15.75" customHeight="1" x14ac:dyDescent="0.25">
      <c r="A687" s="504" t="s">
        <v>167</v>
      </c>
      <c r="B687" s="504"/>
      <c r="C687" s="504"/>
      <c r="D687" s="48">
        <v>150</v>
      </c>
      <c r="E687" s="49">
        <v>150</v>
      </c>
      <c r="F687" s="201">
        <v>1.8</v>
      </c>
      <c r="G687" s="201"/>
      <c r="H687" s="201">
        <v>27.27</v>
      </c>
      <c r="I687" s="201">
        <v>115</v>
      </c>
      <c r="J687" s="201">
        <v>0.05</v>
      </c>
      <c r="K687" s="201">
        <v>10</v>
      </c>
      <c r="L687" s="201"/>
      <c r="M687" s="201">
        <v>19</v>
      </c>
      <c r="N687" s="201">
        <v>27</v>
      </c>
      <c r="O687" s="201">
        <v>15</v>
      </c>
      <c r="P687" s="201">
        <v>2.52</v>
      </c>
      <c r="Q687" s="48">
        <v>150</v>
      </c>
      <c r="R687" s="49">
        <v>150</v>
      </c>
      <c r="S687" s="201">
        <v>1.8</v>
      </c>
      <c r="T687" s="201"/>
      <c r="U687" s="201">
        <v>27.27</v>
      </c>
      <c r="V687" s="201">
        <v>115</v>
      </c>
      <c r="W687" s="509" t="s">
        <v>105</v>
      </c>
      <c r="X687" s="510"/>
      <c r="Y687" s="550"/>
      <c r="Z687" s="200">
        <v>100</v>
      </c>
      <c r="AA687" s="201">
        <v>100</v>
      </c>
      <c r="AB687" s="201">
        <v>26</v>
      </c>
      <c r="AC687" s="201">
        <v>278</v>
      </c>
      <c r="AD687" s="201">
        <v>16</v>
      </c>
      <c r="AE687" s="201">
        <v>9</v>
      </c>
      <c r="AF687" s="201">
        <v>11</v>
      </c>
      <c r="AG687" s="201">
        <v>2.2000000000000002</v>
      </c>
      <c r="AH687" s="201"/>
      <c r="AI687" s="201">
        <v>30</v>
      </c>
      <c r="AJ687" s="201">
        <v>0.2</v>
      </c>
      <c r="AK687" s="201">
        <v>0.03</v>
      </c>
      <c r="AL687" s="201">
        <v>0.02</v>
      </c>
      <c r="AM687" s="201">
        <v>0.3</v>
      </c>
      <c r="AN687" s="201">
        <v>10</v>
      </c>
      <c r="AO687" s="200">
        <v>100</v>
      </c>
      <c r="AP687" s="201">
        <v>100</v>
      </c>
      <c r="AQ687" s="201">
        <v>26</v>
      </c>
      <c r="AR687" s="201">
        <v>278</v>
      </c>
      <c r="AS687" s="201">
        <v>16</v>
      </c>
      <c r="AT687" s="201">
        <v>9</v>
      </c>
      <c r="AU687" s="201">
        <v>11</v>
      </c>
      <c r="AV687" s="201">
        <v>2.2000000000000002</v>
      </c>
      <c r="AW687" s="201"/>
      <c r="AX687" s="201">
        <v>30</v>
      </c>
      <c r="AY687" s="201">
        <v>0.2</v>
      </c>
      <c r="AZ687" s="201">
        <v>0.03</v>
      </c>
      <c r="BA687" s="201">
        <v>0.02</v>
      </c>
      <c r="BB687" s="201">
        <v>0.3</v>
      </c>
      <c r="BC687" s="201">
        <v>10</v>
      </c>
      <c r="BD687" s="230"/>
      <c r="BE687" s="201">
        <v>0.05</v>
      </c>
      <c r="BF687" s="201">
        <v>10</v>
      </c>
      <c r="BG687" s="201"/>
      <c r="BH687" s="201">
        <v>19</v>
      </c>
      <c r="BI687" s="201">
        <v>27</v>
      </c>
      <c r="BJ687" s="201">
        <v>15</v>
      </c>
      <c r="BK687" s="201">
        <v>2.52</v>
      </c>
    </row>
    <row r="688" spans="1:63" s="1" customFormat="1" x14ac:dyDescent="0.25">
      <c r="A688" s="575" t="s">
        <v>190</v>
      </c>
      <c r="B688" s="575"/>
      <c r="C688" s="575"/>
      <c r="D688" s="61"/>
      <c r="E688" s="62">
        <f>SUM(E671+E680+E686+E687)</f>
        <v>480</v>
      </c>
      <c r="F688" s="113">
        <f>SUM(F679:F687)</f>
        <v>11.4</v>
      </c>
      <c r="G688" s="113">
        <f t="shared" ref="G688:P688" si="63">SUM(G679:G687)</f>
        <v>11.42</v>
      </c>
      <c r="H688" s="113">
        <f t="shared" si="63"/>
        <v>83.98</v>
      </c>
      <c r="I688" s="113">
        <f t="shared" si="63"/>
        <v>483.98</v>
      </c>
      <c r="J688" s="113">
        <f t="shared" si="63"/>
        <v>0.125</v>
      </c>
      <c r="K688" s="113">
        <f t="shared" si="63"/>
        <v>10.98</v>
      </c>
      <c r="L688" s="113">
        <f t="shared" si="63"/>
        <v>35</v>
      </c>
      <c r="M688" s="113">
        <f t="shared" si="63"/>
        <v>197.6</v>
      </c>
      <c r="N688" s="113">
        <f t="shared" si="63"/>
        <v>286.5</v>
      </c>
      <c r="O688" s="113">
        <f t="shared" si="63"/>
        <v>134.80000000000001</v>
      </c>
      <c r="P688" s="113">
        <f t="shared" si="63"/>
        <v>6.8100000000000005</v>
      </c>
      <c r="Q688" s="192"/>
      <c r="R688" s="62">
        <f>SUM(R671+R680+R686+R687)</f>
        <v>568</v>
      </c>
      <c r="S688" s="113">
        <f t="shared" ref="S688:BK688" si="64">SUM(S679:S687)</f>
        <v>13.8</v>
      </c>
      <c r="T688" s="113">
        <f t="shared" si="64"/>
        <v>14.23</v>
      </c>
      <c r="U688" s="113">
        <f t="shared" si="64"/>
        <v>99.8</v>
      </c>
      <c r="V688" s="113">
        <f t="shared" si="64"/>
        <v>582.83999999999992</v>
      </c>
      <c r="W688" s="113">
        <f t="shared" si="64"/>
        <v>0</v>
      </c>
      <c r="X688" s="113">
        <f t="shared" si="64"/>
        <v>0</v>
      </c>
      <c r="Y688" s="113">
        <f t="shared" si="64"/>
        <v>0</v>
      </c>
      <c r="Z688" s="113">
        <f t="shared" si="64"/>
        <v>130</v>
      </c>
      <c r="AA688" s="113">
        <f t="shared" si="64"/>
        <v>130</v>
      </c>
      <c r="AB688" s="113">
        <f t="shared" si="64"/>
        <v>109.7</v>
      </c>
      <c r="AC688" s="113">
        <f t="shared" si="64"/>
        <v>364.9</v>
      </c>
      <c r="AD688" s="113">
        <f t="shared" si="64"/>
        <v>32.799999999999997</v>
      </c>
      <c r="AE688" s="113">
        <f t="shared" si="64"/>
        <v>31.3</v>
      </c>
      <c r="AF688" s="113">
        <f t="shared" si="64"/>
        <v>115.1</v>
      </c>
      <c r="AG688" s="113">
        <f t="shared" si="64"/>
        <v>3.96</v>
      </c>
      <c r="AH688" s="113">
        <f t="shared" si="64"/>
        <v>20</v>
      </c>
      <c r="AI688" s="113">
        <f t="shared" si="64"/>
        <v>45</v>
      </c>
      <c r="AJ688" s="113">
        <f t="shared" si="64"/>
        <v>0.8899999999999999</v>
      </c>
      <c r="AK688" s="113">
        <f t="shared" si="64"/>
        <v>0.13</v>
      </c>
      <c r="AL688" s="113">
        <f t="shared" si="64"/>
        <v>0.06</v>
      </c>
      <c r="AM688" s="113">
        <f t="shared" si="64"/>
        <v>0.8</v>
      </c>
      <c r="AN688" s="113">
        <f t="shared" si="64"/>
        <v>10</v>
      </c>
      <c r="AO688" s="113">
        <f t="shared" si="64"/>
        <v>140</v>
      </c>
      <c r="AP688" s="113">
        <f t="shared" si="64"/>
        <v>140</v>
      </c>
      <c r="AQ688" s="113">
        <f t="shared" si="64"/>
        <v>110.1</v>
      </c>
      <c r="AR688" s="113">
        <f t="shared" si="64"/>
        <v>370.6</v>
      </c>
      <c r="AS688" s="113">
        <f t="shared" si="64"/>
        <v>33.799999999999997</v>
      </c>
      <c r="AT688" s="113">
        <f t="shared" si="64"/>
        <v>32.799999999999997</v>
      </c>
      <c r="AU688" s="113">
        <f t="shared" si="64"/>
        <v>121.9</v>
      </c>
      <c r="AV688" s="113">
        <f t="shared" si="64"/>
        <v>4.08</v>
      </c>
      <c r="AW688" s="113">
        <f t="shared" si="64"/>
        <v>20</v>
      </c>
      <c r="AX688" s="113">
        <f t="shared" si="64"/>
        <v>45</v>
      </c>
      <c r="AY688" s="113">
        <f t="shared" si="64"/>
        <v>0.92999999999999994</v>
      </c>
      <c r="AZ688" s="113">
        <f t="shared" si="64"/>
        <v>0.14000000000000001</v>
      </c>
      <c r="BA688" s="113">
        <f t="shared" si="64"/>
        <v>0.06</v>
      </c>
      <c r="BB688" s="113">
        <f t="shared" si="64"/>
        <v>0.84000000000000008</v>
      </c>
      <c r="BC688" s="113">
        <f t="shared" si="64"/>
        <v>10</v>
      </c>
      <c r="BD688" s="113">
        <f t="shared" si="64"/>
        <v>0</v>
      </c>
      <c r="BE688" s="113">
        <f t="shared" si="64"/>
        <v>0.14000000000000001</v>
      </c>
      <c r="BF688" s="113">
        <f t="shared" si="64"/>
        <v>11.17</v>
      </c>
      <c r="BG688" s="113">
        <f t="shared" si="64"/>
        <v>38</v>
      </c>
      <c r="BH688" s="113">
        <f t="shared" si="64"/>
        <v>231.1</v>
      </c>
      <c r="BI688" s="113">
        <f t="shared" si="64"/>
        <v>307.7</v>
      </c>
      <c r="BJ688" s="113">
        <f t="shared" si="64"/>
        <v>143.79999999999998</v>
      </c>
      <c r="BK688" s="113">
        <f t="shared" si="64"/>
        <v>7.9600000000000009</v>
      </c>
    </row>
    <row r="689" spans="1:63" s="1" customFormat="1" x14ac:dyDescent="0.25">
      <c r="A689" s="537" t="s">
        <v>16</v>
      </c>
      <c r="B689" s="537"/>
      <c r="C689" s="537"/>
      <c r="D689" s="54"/>
      <c r="E689" s="47"/>
      <c r="F689" s="44"/>
      <c r="G689" s="38"/>
      <c r="H689" s="38"/>
      <c r="I689" s="45"/>
      <c r="J689" s="200"/>
      <c r="K689" s="200"/>
      <c r="L689" s="200"/>
      <c r="M689" s="200"/>
      <c r="N689" s="200"/>
      <c r="O689" s="200"/>
      <c r="P689" s="200"/>
      <c r="Q689" s="44"/>
      <c r="R689" s="47"/>
      <c r="S689" s="44"/>
      <c r="T689" s="38"/>
      <c r="U689" s="38"/>
      <c r="V689" s="47"/>
      <c r="W689" s="543" t="s">
        <v>28</v>
      </c>
      <c r="X689" s="515"/>
      <c r="Y689" s="516"/>
      <c r="Z689" s="7">
        <v>10</v>
      </c>
      <c r="AA689" s="10">
        <v>10</v>
      </c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7">
        <v>10</v>
      </c>
      <c r="AP689" s="10">
        <v>10</v>
      </c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E689" s="200"/>
      <c r="BF689" s="200"/>
      <c r="BG689" s="200"/>
      <c r="BH689" s="200"/>
      <c r="BI689" s="200"/>
      <c r="BJ689" s="200"/>
      <c r="BK689" s="200"/>
    </row>
    <row r="690" spans="1:63" ht="15.75" customHeight="1" x14ac:dyDescent="0.25">
      <c r="A690" s="504" t="s">
        <v>99</v>
      </c>
      <c r="B690" s="504"/>
      <c r="C690" s="504"/>
      <c r="D690" s="54"/>
      <c r="E690" s="47"/>
      <c r="F690" s="44"/>
      <c r="G690" s="38"/>
      <c r="H690" s="38"/>
      <c r="I690" s="45"/>
      <c r="J690" s="200"/>
      <c r="K690" s="200"/>
      <c r="L690" s="200"/>
      <c r="M690" s="200"/>
      <c r="N690" s="200"/>
      <c r="O690" s="200"/>
      <c r="P690" s="200"/>
      <c r="Q690" s="44"/>
      <c r="R690" s="47"/>
      <c r="S690" s="44"/>
      <c r="T690" s="38"/>
      <c r="U690" s="38"/>
      <c r="V690" s="47"/>
      <c r="W690" s="511" t="s">
        <v>53</v>
      </c>
      <c r="X690" s="511"/>
      <c r="Y690" s="511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E690" s="200"/>
      <c r="BF690" s="200"/>
      <c r="BG690" s="200"/>
      <c r="BH690" s="200"/>
      <c r="BI690" s="200"/>
      <c r="BJ690" s="200"/>
      <c r="BK690" s="200"/>
    </row>
    <row r="691" spans="1:63" ht="15.75" customHeight="1" x14ac:dyDescent="0.25">
      <c r="A691" s="504" t="s">
        <v>265</v>
      </c>
      <c r="B691" s="504"/>
      <c r="C691" s="504"/>
      <c r="D691" s="54"/>
      <c r="E691" s="49">
        <v>150</v>
      </c>
      <c r="F691" s="44"/>
      <c r="G691" s="38"/>
      <c r="H691" s="38"/>
      <c r="I691" s="45"/>
      <c r="J691" s="200"/>
      <c r="K691" s="200"/>
      <c r="L691" s="200"/>
      <c r="M691" s="200"/>
      <c r="N691" s="200"/>
      <c r="O691" s="200"/>
      <c r="P691" s="200"/>
      <c r="Q691" s="44"/>
      <c r="R691" s="49">
        <v>250</v>
      </c>
      <c r="S691" s="44"/>
      <c r="T691" s="38"/>
      <c r="U691" s="38"/>
      <c r="V691" s="47"/>
      <c r="W691" s="511" t="s">
        <v>158</v>
      </c>
      <c r="X691" s="511"/>
      <c r="Y691" s="511"/>
      <c r="Z691" s="38"/>
      <c r="AA691" s="51">
        <v>150</v>
      </c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51">
        <v>250</v>
      </c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E691" s="200"/>
      <c r="BF691" s="200"/>
      <c r="BG691" s="200"/>
      <c r="BH691" s="200"/>
      <c r="BI691" s="200"/>
      <c r="BJ691" s="200"/>
      <c r="BK691" s="200"/>
    </row>
    <row r="692" spans="1:63" ht="15.75" customHeight="1" x14ac:dyDescent="0.25">
      <c r="A692" s="512" t="s">
        <v>63</v>
      </c>
      <c r="B692" s="512"/>
      <c r="C692" s="512"/>
      <c r="D692" s="67" t="s">
        <v>94</v>
      </c>
      <c r="E692" s="47">
        <v>45</v>
      </c>
      <c r="F692" s="44"/>
      <c r="G692" s="38"/>
      <c r="H692" s="38"/>
      <c r="I692" s="45"/>
      <c r="J692" s="200"/>
      <c r="K692" s="200"/>
      <c r="L692" s="200"/>
      <c r="M692" s="200"/>
      <c r="N692" s="200"/>
      <c r="O692" s="200"/>
      <c r="P692" s="200"/>
      <c r="Q692" s="186" t="s">
        <v>266</v>
      </c>
      <c r="R692" s="47">
        <v>70</v>
      </c>
      <c r="S692" s="44"/>
      <c r="T692" s="38"/>
      <c r="U692" s="38"/>
      <c r="V692" s="47"/>
      <c r="W692" s="513" t="s">
        <v>18</v>
      </c>
      <c r="X692" s="513"/>
      <c r="Y692" s="513"/>
      <c r="Z692" s="38">
        <v>7</v>
      </c>
      <c r="AA692" s="38">
        <v>6</v>
      </c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>
        <v>12</v>
      </c>
      <c r="AP692" s="38">
        <v>10</v>
      </c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E692" s="200"/>
      <c r="BF692" s="200"/>
      <c r="BG692" s="200"/>
      <c r="BH692" s="200"/>
      <c r="BI692" s="200"/>
      <c r="BJ692" s="200"/>
      <c r="BK692" s="200"/>
    </row>
    <row r="693" spans="1:63" ht="15.75" customHeight="1" x14ac:dyDescent="0.25">
      <c r="A693" s="512" t="s">
        <v>100</v>
      </c>
      <c r="B693" s="512"/>
      <c r="C693" s="512"/>
      <c r="D693" s="54">
        <v>3</v>
      </c>
      <c r="E693" s="47">
        <v>3</v>
      </c>
      <c r="F693" s="44"/>
      <c r="G693" s="38"/>
      <c r="H693" s="38"/>
      <c r="I693" s="45"/>
      <c r="J693" s="200"/>
      <c r="K693" s="200"/>
      <c r="L693" s="200"/>
      <c r="M693" s="200"/>
      <c r="N693" s="200"/>
      <c r="O693" s="200"/>
      <c r="P693" s="200"/>
      <c r="Q693" s="44">
        <v>5</v>
      </c>
      <c r="R693" s="47">
        <v>5</v>
      </c>
      <c r="S693" s="44"/>
      <c r="T693" s="38"/>
      <c r="U693" s="38"/>
      <c r="V693" s="47"/>
      <c r="W693" s="513" t="s">
        <v>65</v>
      </c>
      <c r="X693" s="513"/>
      <c r="Y693" s="513"/>
      <c r="Z693" s="38">
        <v>9.6</v>
      </c>
      <c r="AA693" s="38">
        <v>7.5</v>
      </c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>
        <v>16</v>
      </c>
      <c r="AP693" s="38">
        <v>12.5</v>
      </c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E693" s="200"/>
      <c r="BF693" s="200"/>
      <c r="BG693" s="200"/>
      <c r="BH693" s="200"/>
      <c r="BI693" s="200"/>
      <c r="BJ693" s="200"/>
      <c r="BK693" s="200"/>
    </row>
    <row r="694" spans="1:63" ht="15.75" customHeight="1" x14ac:dyDescent="0.25">
      <c r="A694" s="512" t="s">
        <v>18</v>
      </c>
      <c r="B694" s="512"/>
      <c r="C694" s="512"/>
      <c r="D694" s="54">
        <v>3.6</v>
      </c>
      <c r="E694" s="47">
        <v>3</v>
      </c>
      <c r="F694" s="44"/>
      <c r="G694" s="38"/>
      <c r="H694" s="38"/>
      <c r="I694" s="45"/>
      <c r="J694" s="200"/>
      <c r="K694" s="200"/>
      <c r="L694" s="200"/>
      <c r="M694" s="200"/>
      <c r="N694" s="200"/>
      <c r="O694" s="200"/>
      <c r="P694" s="200"/>
      <c r="Q694" s="44">
        <v>7</v>
      </c>
      <c r="R694" s="47">
        <v>6</v>
      </c>
      <c r="S694" s="44"/>
      <c r="T694" s="38"/>
      <c r="U694" s="38"/>
      <c r="V694" s="47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E694" s="200"/>
      <c r="BF694" s="200"/>
      <c r="BG694" s="200"/>
      <c r="BH694" s="200"/>
      <c r="BI694" s="200"/>
      <c r="BJ694" s="200"/>
      <c r="BK694" s="200"/>
    </row>
    <row r="695" spans="1:63" ht="15.75" customHeight="1" x14ac:dyDescent="0.25">
      <c r="A695" s="512" t="s">
        <v>65</v>
      </c>
      <c r="B695" s="512"/>
      <c r="C695" s="512"/>
      <c r="D695" s="54">
        <v>7.5</v>
      </c>
      <c r="E695" s="47">
        <v>6</v>
      </c>
      <c r="F695" s="44"/>
      <c r="G695" s="38"/>
      <c r="H695" s="38"/>
      <c r="I695" s="45"/>
      <c r="J695" s="200"/>
      <c r="K695" s="200"/>
      <c r="L695" s="200"/>
      <c r="M695" s="200"/>
      <c r="N695" s="200"/>
      <c r="O695" s="200"/>
      <c r="P695" s="200"/>
      <c r="Q695" s="44">
        <v>12.5</v>
      </c>
      <c r="R695" s="47">
        <v>10</v>
      </c>
      <c r="S695" s="44"/>
      <c r="T695" s="38"/>
      <c r="U695" s="38"/>
      <c r="V695" s="47"/>
      <c r="W695" s="513" t="s">
        <v>159</v>
      </c>
      <c r="X695" s="513"/>
      <c r="Y695" s="513"/>
      <c r="Z695" s="38">
        <v>3</v>
      </c>
      <c r="AA695" s="38">
        <v>3</v>
      </c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>
        <v>5</v>
      </c>
      <c r="AP695" s="38">
        <v>5</v>
      </c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E695" s="200"/>
      <c r="BF695" s="200"/>
      <c r="BG695" s="200"/>
      <c r="BH695" s="200"/>
      <c r="BI695" s="200"/>
      <c r="BJ695" s="200"/>
      <c r="BK695" s="200"/>
    </row>
    <row r="696" spans="1:63" ht="15.75" customHeight="1" x14ac:dyDescent="0.25">
      <c r="A696" s="74" t="s">
        <v>267</v>
      </c>
      <c r="B696" s="75"/>
      <c r="C696" s="75"/>
      <c r="D696" s="54">
        <v>10</v>
      </c>
      <c r="E696" s="47">
        <v>9</v>
      </c>
      <c r="F696" s="44"/>
      <c r="G696" s="38"/>
      <c r="H696" s="38"/>
      <c r="I696" s="45"/>
      <c r="J696" s="200"/>
      <c r="K696" s="200"/>
      <c r="L696" s="200"/>
      <c r="M696" s="200"/>
      <c r="N696" s="200"/>
      <c r="O696" s="200"/>
      <c r="P696" s="200"/>
      <c r="Q696" s="44">
        <v>16.8</v>
      </c>
      <c r="R696" s="47">
        <v>15</v>
      </c>
      <c r="S696" s="44"/>
      <c r="T696" s="38"/>
      <c r="U696" s="38"/>
      <c r="V696" s="47"/>
      <c r="W696" s="75"/>
      <c r="X696" s="75"/>
      <c r="Y696" s="55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E696" s="200"/>
      <c r="BF696" s="200"/>
      <c r="BG696" s="200"/>
      <c r="BH696" s="200"/>
      <c r="BI696" s="200"/>
      <c r="BJ696" s="200"/>
      <c r="BK696" s="200"/>
    </row>
    <row r="697" spans="1:63" ht="15.75" customHeight="1" x14ac:dyDescent="0.25">
      <c r="A697" s="543" t="s">
        <v>19</v>
      </c>
      <c r="B697" s="515"/>
      <c r="C697" s="516"/>
      <c r="D697" s="54">
        <v>3</v>
      </c>
      <c r="E697" s="47">
        <v>3</v>
      </c>
      <c r="F697" s="44"/>
      <c r="G697" s="38"/>
      <c r="H697" s="38"/>
      <c r="I697" s="45"/>
      <c r="J697" s="200"/>
      <c r="K697" s="200"/>
      <c r="L697" s="200"/>
      <c r="M697" s="200"/>
      <c r="N697" s="200"/>
      <c r="O697" s="200"/>
      <c r="P697" s="200"/>
      <c r="Q697" s="44">
        <v>5</v>
      </c>
      <c r="R697" s="47">
        <v>5</v>
      </c>
      <c r="S697" s="44"/>
      <c r="T697" s="38"/>
      <c r="U697" s="38"/>
      <c r="V697" s="47"/>
      <c r="W697" s="513" t="s">
        <v>160</v>
      </c>
      <c r="X697" s="513"/>
      <c r="Y697" s="513"/>
      <c r="Z697" s="38">
        <v>105</v>
      </c>
      <c r="AA697" s="38">
        <v>105</v>
      </c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>
        <v>175</v>
      </c>
      <c r="AP697" s="38">
        <v>175</v>
      </c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E697" s="200"/>
      <c r="BF697" s="200"/>
      <c r="BG697" s="200"/>
      <c r="BH697" s="200"/>
      <c r="BI697" s="200"/>
      <c r="BJ697" s="200"/>
      <c r="BK697" s="200"/>
    </row>
    <row r="698" spans="1:63" ht="15.75" customHeight="1" x14ac:dyDescent="0.25">
      <c r="A698" s="512" t="s">
        <v>268</v>
      </c>
      <c r="B698" s="512"/>
      <c r="C698" s="512"/>
      <c r="D698" s="54">
        <v>112.5</v>
      </c>
      <c r="E698" s="47">
        <v>112.5</v>
      </c>
      <c r="F698" s="44"/>
      <c r="G698" s="38"/>
      <c r="H698" s="38"/>
      <c r="I698" s="45"/>
      <c r="J698" s="200"/>
      <c r="K698" s="200"/>
      <c r="L698" s="200"/>
      <c r="M698" s="200"/>
      <c r="N698" s="200"/>
      <c r="O698" s="200"/>
      <c r="P698" s="200"/>
      <c r="Q698" s="44">
        <v>187.5</v>
      </c>
      <c r="R698" s="47">
        <v>187.5</v>
      </c>
      <c r="S698" s="44"/>
      <c r="T698" s="38"/>
      <c r="U698" s="38"/>
      <c r="V698" s="47"/>
      <c r="W698" s="513"/>
      <c r="X698" s="513"/>
      <c r="Y698" s="513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E698" s="200"/>
      <c r="BF698" s="200"/>
      <c r="BG698" s="200"/>
      <c r="BH698" s="200"/>
      <c r="BI698" s="200"/>
      <c r="BJ698" s="200"/>
      <c r="BK698" s="200"/>
    </row>
    <row r="699" spans="1:63" ht="12.75" hidden="1" customHeight="1" x14ac:dyDescent="0.3">
      <c r="A699" s="504"/>
      <c r="B699" s="504"/>
      <c r="C699" s="504"/>
      <c r="D699" s="54"/>
      <c r="E699" s="47"/>
      <c r="F699" s="50"/>
      <c r="G699" s="51"/>
      <c r="H699" s="51"/>
      <c r="I699" s="52"/>
      <c r="J699" s="201"/>
      <c r="K699" s="201"/>
      <c r="L699" s="201"/>
      <c r="M699" s="201"/>
      <c r="N699" s="201"/>
      <c r="O699" s="201"/>
      <c r="P699" s="201"/>
      <c r="Q699" s="50"/>
      <c r="R699" s="49"/>
      <c r="S699" s="50"/>
      <c r="T699" s="51"/>
      <c r="U699" s="51"/>
      <c r="V699" s="49"/>
      <c r="W699" s="513"/>
      <c r="X699" s="513"/>
      <c r="Y699" s="513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E699" s="201"/>
      <c r="BF699" s="201"/>
      <c r="BG699" s="201"/>
      <c r="BH699" s="201"/>
      <c r="BI699" s="201"/>
      <c r="BJ699" s="201"/>
      <c r="BK699" s="201"/>
    </row>
    <row r="700" spans="1:63" ht="15.75" customHeight="1" x14ac:dyDescent="0.3">
      <c r="A700" s="504"/>
      <c r="B700" s="504"/>
      <c r="C700" s="504"/>
      <c r="D700" s="54"/>
      <c r="E700" s="47"/>
      <c r="F700" s="50">
        <v>1.26</v>
      </c>
      <c r="G700" s="51">
        <v>3.06</v>
      </c>
      <c r="H700" s="51">
        <v>9.9499999999999993</v>
      </c>
      <c r="I700" s="213">
        <v>72.45</v>
      </c>
      <c r="J700" s="178">
        <v>7.5999999999999998E-2</v>
      </c>
      <c r="K700" s="179">
        <v>6.03</v>
      </c>
      <c r="L700" s="179"/>
      <c r="M700" s="179">
        <v>20</v>
      </c>
      <c r="N700" s="179">
        <v>50.6</v>
      </c>
      <c r="O700" s="179">
        <v>21.1</v>
      </c>
      <c r="P700" s="180">
        <v>0.75</v>
      </c>
      <c r="Q700" s="48"/>
      <c r="R700" s="49"/>
      <c r="S700" s="50">
        <v>2.1</v>
      </c>
      <c r="T700" s="51">
        <v>5.1100000000000003</v>
      </c>
      <c r="U700" s="51">
        <v>16.59</v>
      </c>
      <c r="V700" s="284">
        <v>128.5</v>
      </c>
      <c r="W700" s="511"/>
      <c r="X700" s="511"/>
      <c r="Y700" s="511"/>
      <c r="Z700" s="38"/>
      <c r="AA700" s="38"/>
      <c r="AB700" s="51">
        <v>64.5</v>
      </c>
      <c r="AC700" s="51">
        <v>0.85</v>
      </c>
      <c r="AD700" s="51">
        <v>22.8</v>
      </c>
      <c r="AE700" s="51">
        <v>21.15</v>
      </c>
      <c r="AF700" s="51">
        <v>52.2</v>
      </c>
      <c r="AG700" s="51">
        <v>1.21</v>
      </c>
      <c r="AH700" s="51"/>
      <c r="AI700" s="51">
        <v>907.2</v>
      </c>
      <c r="AJ700" s="51">
        <v>1.45</v>
      </c>
      <c r="AK700" s="51">
        <v>0.13600000000000001</v>
      </c>
      <c r="AL700" s="51">
        <v>4.3500000000000004E-2</v>
      </c>
      <c r="AM700" s="51">
        <v>0.68800000000000006</v>
      </c>
      <c r="AN700" s="51">
        <v>3.49</v>
      </c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E700" s="178">
        <v>9.5000000000000001E-2</v>
      </c>
      <c r="BF700" s="179">
        <v>7.54</v>
      </c>
      <c r="BG700" s="179"/>
      <c r="BH700" s="179">
        <v>25</v>
      </c>
      <c r="BI700" s="179">
        <v>63.3</v>
      </c>
      <c r="BJ700" s="179">
        <v>26.4</v>
      </c>
      <c r="BK700" s="180">
        <v>0.93</v>
      </c>
    </row>
    <row r="701" spans="1:63" s="1" customFormat="1" ht="16.5" customHeight="1" x14ac:dyDescent="0.25">
      <c r="A701" s="543" t="s">
        <v>88</v>
      </c>
      <c r="B701" s="515"/>
      <c r="C701" s="516"/>
      <c r="D701" s="24">
        <v>5</v>
      </c>
      <c r="E701" s="6">
        <v>5</v>
      </c>
      <c r="F701" s="9">
        <v>0.14000000000000001</v>
      </c>
      <c r="G701" s="10">
        <v>0.75</v>
      </c>
      <c r="H701" s="10">
        <v>0.16</v>
      </c>
      <c r="I701" s="18">
        <v>10.3</v>
      </c>
      <c r="J701" s="10"/>
      <c r="K701" s="10"/>
      <c r="L701" s="10"/>
      <c r="M701" s="10"/>
      <c r="N701" s="10"/>
      <c r="O701" s="10"/>
      <c r="P701" s="10"/>
      <c r="Q701" s="30">
        <v>5</v>
      </c>
      <c r="R701" s="6">
        <v>5</v>
      </c>
      <c r="S701" s="9">
        <v>0.14000000000000001</v>
      </c>
      <c r="T701" s="10">
        <v>0.75</v>
      </c>
      <c r="U701" s="10">
        <v>0.16</v>
      </c>
      <c r="V701" s="18">
        <v>10.3</v>
      </c>
      <c r="W701" s="543" t="s">
        <v>88</v>
      </c>
      <c r="X701" s="515"/>
      <c r="Y701" s="516"/>
      <c r="Z701" s="7">
        <v>5</v>
      </c>
      <c r="AA701" s="10">
        <v>5</v>
      </c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29"/>
      <c r="AP701" s="10">
        <v>5</v>
      </c>
      <c r="AQ701" s="10"/>
      <c r="AR701" s="10"/>
      <c r="AS701" s="10"/>
      <c r="AT701" s="7"/>
      <c r="AU701" s="10"/>
      <c r="AV701" s="10"/>
      <c r="AW701" s="7"/>
      <c r="AX701" s="7"/>
      <c r="AY701" s="10"/>
      <c r="AZ701" s="10"/>
      <c r="BA701" s="7"/>
      <c r="BB701" s="7"/>
      <c r="BC701" s="7"/>
      <c r="BE701" s="10"/>
      <c r="BF701" s="10"/>
      <c r="BG701" s="10"/>
      <c r="BH701" s="10"/>
      <c r="BI701" s="10"/>
      <c r="BJ701" s="10"/>
      <c r="BK701" s="10"/>
    </row>
    <row r="702" spans="1:63" s="1" customFormat="1" x14ac:dyDescent="0.25">
      <c r="A702" s="521" t="s">
        <v>365</v>
      </c>
      <c r="B702" s="522"/>
      <c r="C702" s="523"/>
      <c r="D702" s="17">
        <v>145</v>
      </c>
      <c r="E702" s="6">
        <v>120</v>
      </c>
      <c r="F702" s="3"/>
      <c r="G702" s="7"/>
      <c r="H702" s="7"/>
      <c r="I702" s="20"/>
      <c r="J702" s="7"/>
      <c r="K702" s="7"/>
      <c r="L702" s="7"/>
      <c r="M702" s="7"/>
      <c r="N702" s="7"/>
      <c r="O702" s="7"/>
      <c r="P702" s="7"/>
      <c r="Q702" s="3">
        <v>193</v>
      </c>
      <c r="R702" s="6">
        <v>160</v>
      </c>
      <c r="S702" s="3"/>
      <c r="T702" s="7"/>
      <c r="U702" s="7"/>
      <c r="V702" s="8"/>
      <c r="W702" s="521" t="s">
        <v>365</v>
      </c>
      <c r="X702" s="522"/>
      <c r="Y702" s="523"/>
      <c r="Z702" s="7">
        <v>145</v>
      </c>
      <c r="AA702" s="10">
        <v>120</v>
      </c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>
        <v>193</v>
      </c>
      <c r="AP702" s="10">
        <v>160</v>
      </c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E702" s="7"/>
      <c r="BF702" s="7"/>
      <c r="BG702" s="7"/>
      <c r="BH702" s="7"/>
      <c r="BI702" s="7"/>
      <c r="BJ702" s="7"/>
      <c r="BK702" s="7"/>
    </row>
    <row r="703" spans="1:63" s="1" customFormat="1" x14ac:dyDescent="0.25">
      <c r="A703" s="543" t="s">
        <v>174</v>
      </c>
      <c r="B703" s="515"/>
      <c r="C703" s="516"/>
      <c r="D703" s="17">
        <v>90</v>
      </c>
      <c r="E703" s="8">
        <v>72</v>
      </c>
      <c r="F703" s="3"/>
      <c r="G703" s="7"/>
      <c r="H703" s="7"/>
      <c r="I703" s="20"/>
      <c r="J703" s="7"/>
      <c r="K703" s="7"/>
      <c r="L703" s="7"/>
      <c r="M703" s="7"/>
      <c r="N703" s="7"/>
      <c r="O703" s="7"/>
      <c r="P703" s="7"/>
      <c r="Q703" s="3">
        <v>121</v>
      </c>
      <c r="R703" s="8">
        <v>96</v>
      </c>
      <c r="S703" s="3"/>
      <c r="T703" s="7"/>
      <c r="U703" s="10"/>
      <c r="V703" s="6"/>
      <c r="W703" s="543" t="s">
        <v>174</v>
      </c>
      <c r="X703" s="515"/>
      <c r="Y703" s="516"/>
      <c r="Z703" s="7">
        <v>90</v>
      </c>
      <c r="AA703" s="7">
        <v>72</v>
      </c>
      <c r="AB703" s="7"/>
      <c r="AC703" s="10"/>
      <c r="AD703" s="10"/>
      <c r="AE703" s="7"/>
      <c r="AF703" s="7"/>
      <c r="AG703" s="10"/>
      <c r="AH703" s="10"/>
      <c r="AI703" s="7"/>
      <c r="AJ703" s="7"/>
      <c r="AK703" s="10"/>
      <c r="AL703" s="10"/>
      <c r="AM703" s="10"/>
      <c r="AN703" s="10"/>
      <c r="AO703" s="7">
        <v>121</v>
      </c>
      <c r="AP703" s="7">
        <v>96</v>
      </c>
      <c r="AQ703" s="7"/>
      <c r="AR703" s="10"/>
      <c r="AS703" s="10"/>
      <c r="AT703" s="7"/>
      <c r="AU703" s="7"/>
      <c r="AV703" s="10"/>
      <c r="AW703" s="10"/>
      <c r="AX703" s="7"/>
      <c r="AY703" s="7"/>
      <c r="AZ703" s="10"/>
      <c r="BA703" s="10"/>
      <c r="BB703" s="10"/>
      <c r="BC703" s="10"/>
      <c r="BE703" s="7"/>
      <c r="BF703" s="7"/>
      <c r="BG703" s="7"/>
      <c r="BH703" s="7"/>
      <c r="BI703" s="7"/>
      <c r="BJ703" s="7"/>
      <c r="BK703" s="7"/>
    </row>
    <row r="704" spans="1:63" s="1" customFormat="1" x14ac:dyDescent="0.25">
      <c r="A704" s="543" t="s">
        <v>366</v>
      </c>
      <c r="B704" s="515"/>
      <c r="C704" s="516"/>
      <c r="D704" s="17">
        <v>57</v>
      </c>
      <c r="E704" s="8">
        <v>45</v>
      </c>
      <c r="F704" s="9"/>
      <c r="G704" s="10"/>
      <c r="H704" s="10"/>
      <c r="I704" s="18"/>
      <c r="J704" s="10"/>
      <c r="K704" s="10"/>
      <c r="L704" s="10"/>
      <c r="M704" s="10"/>
      <c r="N704" s="10"/>
      <c r="O704" s="10"/>
      <c r="P704" s="10"/>
      <c r="Q704" s="3">
        <v>77</v>
      </c>
      <c r="R704" s="8">
        <v>60</v>
      </c>
      <c r="S704" s="9"/>
      <c r="T704" s="10"/>
      <c r="U704" s="10"/>
      <c r="V704" s="6"/>
      <c r="W704" s="543" t="s">
        <v>366</v>
      </c>
      <c r="X704" s="515"/>
      <c r="Y704" s="516"/>
      <c r="Z704" s="7">
        <v>61</v>
      </c>
      <c r="AA704" s="7">
        <v>45</v>
      </c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7">
        <v>81</v>
      </c>
      <c r="AP704" s="7">
        <v>60</v>
      </c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E704" s="10"/>
      <c r="BF704" s="10"/>
      <c r="BG704" s="10"/>
      <c r="BH704" s="10"/>
      <c r="BI704" s="10"/>
      <c r="BJ704" s="10"/>
      <c r="BK704" s="10"/>
    </row>
    <row r="705" spans="1:63" s="1" customFormat="1" x14ac:dyDescent="0.25">
      <c r="A705" s="621" t="s">
        <v>46</v>
      </c>
      <c r="B705" s="559"/>
      <c r="C705" s="622"/>
      <c r="D705" s="17">
        <v>8</v>
      </c>
      <c r="E705" s="8">
        <v>8</v>
      </c>
      <c r="F705" s="3"/>
      <c r="G705" s="7"/>
      <c r="H705" s="7"/>
      <c r="I705" s="20"/>
      <c r="J705" s="7"/>
      <c r="K705" s="7"/>
      <c r="L705" s="7"/>
      <c r="M705" s="7"/>
      <c r="N705" s="7"/>
      <c r="O705" s="7"/>
      <c r="P705" s="7"/>
      <c r="Q705" s="3">
        <v>10</v>
      </c>
      <c r="R705" s="8">
        <v>10</v>
      </c>
      <c r="S705" s="3"/>
      <c r="T705" s="7"/>
      <c r="U705" s="10"/>
      <c r="V705" s="6"/>
      <c r="W705" s="621" t="s">
        <v>46</v>
      </c>
      <c r="X705" s="559"/>
      <c r="Y705" s="622"/>
      <c r="Z705" s="7">
        <v>6</v>
      </c>
      <c r="AA705" s="7">
        <v>6</v>
      </c>
      <c r="AB705" s="7"/>
      <c r="AC705" s="10"/>
      <c r="AD705" s="10"/>
      <c r="AE705" s="7"/>
      <c r="AF705" s="7"/>
      <c r="AG705" s="10"/>
      <c r="AH705" s="10"/>
      <c r="AI705" s="7"/>
      <c r="AJ705" s="7"/>
      <c r="AK705" s="10"/>
      <c r="AL705" s="10"/>
      <c r="AM705" s="10"/>
      <c r="AN705" s="10"/>
      <c r="AO705" s="7">
        <v>8</v>
      </c>
      <c r="AP705" s="7">
        <v>8</v>
      </c>
      <c r="AQ705" s="7"/>
      <c r="AR705" s="10"/>
      <c r="AS705" s="10"/>
      <c r="AT705" s="7"/>
      <c r="AU705" s="7"/>
      <c r="AV705" s="10"/>
      <c r="AW705" s="10"/>
      <c r="AX705" s="7"/>
      <c r="AY705" s="7"/>
      <c r="AZ705" s="10"/>
      <c r="BA705" s="10"/>
      <c r="BB705" s="10"/>
      <c r="BC705" s="10"/>
      <c r="BE705" s="7"/>
      <c r="BF705" s="7"/>
      <c r="BG705" s="7"/>
      <c r="BH705" s="7"/>
      <c r="BI705" s="7"/>
      <c r="BJ705" s="7"/>
      <c r="BK705" s="7"/>
    </row>
    <row r="706" spans="1:63" s="1" customFormat="1" x14ac:dyDescent="0.25">
      <c r="A706" s="621" t="s">
        <v>18</v>
      </c>
      <c r="B706" s="559"/>
      <c r="C706" s="622"/>
      <c r="D706" s="17">
        <v>12</v>
      </c>
      <c r="E706" s="8">
        <v>10</v>
      </c>
      <c r="F706" s="3"/>
      <c r="G706" s="7"/>
      <c r="H706" s="7"/>
      <c r="I706" s="20"/>
      <c r="J706" s="7"/>
      <c r="K706" s="7"/>
      <c r="L706" s="7"/>
      <c r="M706" s="7"/>
      <c r="N706" s="7"/>
      <c r="O706" s="7"/>
      <c r="P706" s="7"/>
      <c r="Q706" s="3">
        <v>16</v>
      </c>
      <c r="R706" s="8">
        <v>13</v>
      </c>
      <c r="S706" s="3"/>
      <c r="T706" s="7"/>
      <c r="U706" s="10"/>
      <c r="V706" s="6"/>
      <c r="W706" s="621" t="s">
        <v>18</v>
      </c>
      <c r="X706" s="559"/>
      <c r="Y706" s="622"/>
      <c r="Z706" s="7">
        <v>12</v>
      </c>
      <c r="AA706" s="7">
        <v>10</v>
      </c>
      <c r="AB706" s="7"/>
      <c r="AC706" s="10"/>
      <c r="AD706" s="10"/>
      <c r="AE706" s="7"/>
      <c r="AF706" s="7"/>
      <c r="AG706" s="10"/>
      <c r="AH706" s="10"/>
      <c r="AI706" s="7"/>
      <c r="AJ706" s="7"/>
      <c r="AK706" s="10"/>
      <c r="AL706" s="10"/>
      <c r="AM706" s="10"/>
      <c r="AN706" s="10"/>
      <c r="AO706" s="7">
        <v>16</v>
      </c>
      <c r="AP706" s="7">
        <v>13</v>
      </c>
      <c r="AQ706" s="7"/>
      <c r="AR706" s="10"/>
      <c r="AS706" s="10"/>
      <c r="AT706" s="7"/>
      <c r="AU706" s="7"/>
      <c r="AV706" s="10"/>
      <c r="AW706" s="10"/>
      <c r="AX706" s="7"/>
      <c r="AY706" s="7"/>
      <c r="AZ706" s="10"/>
      <c r="BA706" s="10"/>
      <c r="BB706" s="10"/>
      <c r="BC706" s="10"/>
      <c r="BE706" s="7"/>
      <c r="BF706" s="7"/>
      <c r="BG706" s="7"/>
      <c r="BH706" s="7"/>
      <c r="BI706" s="7"/>
      <c r="BJ706" s="7"/>
      <c r="BK706" s="7"/>
    </row>
    <row r="707" spans="1:63" s="1" customFormat="1" x14ac:dyDescent="0.25">
      <c r="A707" s="621" t="s">
        <v>34</v>
      </c>
      <c r="B707" s="559"/>
      <c r="C707" s="622"/>
      <c r="D707" s="23" t="s">
        <v>145</v>
      </c>
      <c r="E707" s="8">
        <v>4</v>
      </c>
      <c r="F707" s="3"/>
      <c r="G707" s="7"/>
      <c r="H707" s="7"/>
      <c r="I707" s="20"/>
      <c r="J707" s="7"/>
      <c r="K707" s="7"/>
      <c r="L707" s="7"/>
      <c r="M707" s="7"/>
      <c r="N707" s="7"/>
      <c r="O707" s="7"/>
      <c r="P707" s="7"/>
      <c r="Q707" s="195" t="s">
        <v>367</v>
      </c>
      <c r="R707" s="8">
        <v>5</v>
      </c>
      <c r="S707" s="3"/>
      <c r="T707" s="7"/>
      <c r="U707" s="10"/>
      <c r="V707" s="6"/>
      <c r="W707" s="621" t="s">
        <v>34</v>
      </c>
      <c r="X707" s="559"/>
      <c r="Y707" s="622"/>
      <c r="Z707" s="31" t="s">
        <v>145</v>
      </c>
      <c r="AA707" s="7">
        <v>4</v>
      </c>
      <c r="AB707" s="7"/>
      <c r="AC707" s="10"/>
      <c r="AD707" s="10"/>
      <c r="AE707" s="7"/>
      <c r="AF707" s="7"/>
      <c r="AG707" s="10"/>
      <c r="AH707" s="10"/>
      <c r="AI707" s="7"/>
      <c r="AJ707" s="7"/>
      <c r="AK707" s="10"/>
      <c r="AL707" s="10"/>
      <c r="AM707" s="10"/>
      <c r="AN707" s="10"/>
      <c r="AO707" s="31" t="s">
        <v>367</v>
      </c>
      <c r="AP707" s="7">
        <v>5</v>
      </c>
      <c r="AQ707" s="7"/>
      <c r="AR707" s="10"/>
      <c r="AS707" s="10"/>
      <c r="AT707" s="7"/>
      <c r="AU707" s="7"/>
      <c r="AV707" s="10"/>
      <c r="AW707" s="10"/>
      <c r="AX707" s="7"/>
      <c r="AY707" s="7"/>
      <c r="AZ707" s="10"/>
      <c r="BA707" s="10"/>
      <c r="BB707" s="10"/>
      <c r="BC707" s="10"/>
      <c r="BE707" s="7"/>
      <c r="BF707" s="7"/>
      <c r="BG707" s="7"/>
      <c r="BH707" s="7"/>
      <c r="BI707" s="7"/>
      <c r="BJ707" s="7"/>
      <c r="BK707" s="7"/>
    </row>
    <row r="708" spans="1:63" s="1" customFormat="1" ht="15.6" x14ac:dyDescent="0.3">
      <c r="A708" s="543"/>
      <c r="B708" s="515"/>
      <c r="C708" s="516"/>
      <c r="D708" s="17"/>
      <c r="E708" s="8"/>
      <c r="F708" s="9">
        <v>10.61</v>
      </c>
      <c r="G708" s="10">
        <v>6.81</v>
      </c>
      <c r="H708" s="10">
        <v>15.04</v>
      </c>
      <c r="I708" s="18">
        <v>164</v>
      </c>
      <c r="J708" s="10">
        <v>0.06</v>
      </c>
      <c r="K708" s="10">
        <v>15.03</v>
      </c>
      <c r="L708" s="10">
        <v>22</v>
      </c>
      <c r="M708" s="10">
        <v>45.2</v>
      </c>
      <c r="N708" s="10">
        <v>133.1</v>
      </c>
      <c r="O708" s="10">
        <v>33</v>
      </c>
      <c r="P708" s="10">
        <v>1.23</v>
      </c>
      <c r="Q708" s="3"/>
      <c r="R708" s="8"/>
      <c r="S708" s="9">
        <v>14.12</v>
      </c>
      <c r="T708" s="10">
        <v>9.0399999999999991</v>
      </c>
      <c r="U708" s="10">
        <v>20.260000000000002</v>
      </c>
      <c r="V708" s="6">
        <v>219</v>
      </c>
      <c r="W708" s="543"/>
      <c r="X708" s="515"/>
      <c r="Y708" s="516"/>
      <c r="Z708" s="7"/>
      <c r="AA708" s="7"/>
      <c r="AB708" s="7">
        <v>74.599999999999994</v>
      </c>
      <c r="AC708" s="7">
        <v>381</v>
      </c>
      <c r="AD708" s="7">
        <v>45.2</v>
      </c>
      <c r="AE708" s="7">
        <v>33</v>
      </c>
      <c r="AF708" s="7">
        <v>133.1</v>
      </c>
      <c r="AG708" s="7">
        <v>1.23</v>
      </c>
      <c r="AH708" s="7">
        <v>22</v>
      </c>
      <c r="AI708" s="7">
        <v>25</v>
      </c>
      <c r="AJ708" s="7">
        <v>0.44</v>
      </c>
      <c r="AK708" s="7">
        <v>0.06</v>
      </c>
      <c r="AL708" s="7">
        <v>0.12</v>
      </c>
      <c r="AM708" s="7">
        <v>2.4700000000000002</v>
      </c>
      <c r="AN708" s="7">
        <v>15.03</v>
      </c>
      <c r="AO708" s="7"/>
      <c r="AP708" s="7"/>
      <c r="AQ708" s="7">
        <v>99.2</v>
      </c>
      <c r="AR708" s="7">
        <v>507.3</v>
      </c>
      <c r="AS708" s="7">
        <v>60</v>
      </c>
      <c r="AT708" s="7">
        <v>44.1</v>
      </c>
      <c r="AU708" s="7">
        <v>177.1</v>
      </c>
      <c r="AV708" s="7">
        <v>1.63</v>
      </c>
      <c r="AW708" s="7">
        <v>29</v>
      </c>
      <c r="AX708" s="7">
        <v>32</v>
      </c>
      <c r="AY708" s="7">
        <v>0.57999999999999996</v>
      </c>
      <c r="AZ708" s="7">
        <v>0.08</v>
      </c>
      <c r="BA708" s="7">
        <v>0.15</v>
      </c>
      <c r="BB708" s="7">
        <v>3.3</v>
      </c>
      <c r="BC708" s="7">
        <v>20.03</v>
      </c>
      <c r="BE708" s="10">
        <v>0.08</v>
      </c>
      <c r="BF708" s="10">
        <v>20.03</v>
      </c>
      <c r="BG708" s="10">
        <v>29</v>
      </c>
      <c r="BH708" s="10">
        <v>60</v>
      </c>
      <c r="BI708" s="10">
        <v>177.1</v>
      </c>
      <c r="BJ708" s="10">
        <v>44.1</v>
      </c>
      <c r="BK708" s="10">
        <v>1.63</v>
      </c>
    </row>
    <row r="709" spans="1:63" ht="15.75" customHeight="1" x14ac:dyDescent="0.25">
      <c r="A709" s="554" t="s">
        <v>250</v>
      </c>
      <c r="B709" s="554"/>
      <c r="C709" s="554"/>
      <c r="D709" s="54"/>
      <c r="E709" s="49">
        <v>20</v>
      </c>
      <c r="F709" s="44"/>
      <c r="G709" s="38"/>
      <c r="H709" s="38"/>
      <c r="I709" s="270"/>
      <c r="J709" s="175"/>
      <c r="K709" s="176"/>
      <c r="L709" s="176"/>
      <c r="M709" s="176"/>
      <c r="N709" s="176"/>
      <c r="O709" s="176"/>
      <c r="P709" s="177"/>
      <c r="Q709" s="54"/>
      <c r="R709" s="49">
        <v>40</v>
      </c>
      <c r="S709" s="44"/>
      <c r="T709" s="38"/>
      <c r="U709" s="38"/>
      <c r="V709" s="47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E709" s="175"/>
      <c r="BF709" s="176"/>
      <c r="BG709" s="176"/>
      <c r="BH709" s="176"/>
      <c r="BI709" s="176"/>
      <c r="BJ709" s="176"/>
      <c r="BK709" s="177"/>
    </row>
    <row r="710" spans="1:63" ht="16.5" customHeight="1" x14ac:dyDescent="0.25">
      <c r="A710" s="620" t="s">
        <v>251</v>
      </c>
      <c r="B710" s="620"/>
      <c r="C710" s="620"/>
      <c r="D710" s="54">
        <v>3.75</v>
      </c>
      <c r="E710" s="47">
        <v>3.75</v>
      </c>
      <c r="F710" s="70"/>
      <c r="G710" s="71"/>
      <c r="H710" s="71"/>
      <c r="I710" s="271"/>
      <c r="J710" s="272"/>
      <c r="K710" s="273"/>
      <c r="L710" s="273"/>
      <c r="M710" s="273"/>
      <c r="N710" s="273"/>
      <c r="O710" s="273"/>
      <c r="P710" s="274"/>
      <c r="Q710" s="54">
        <v>7.5</v>
      </c>
      <c r="R710" s="47">
        <v>7.5</v>
      </c>
      <c r="S710" s="70"/>
      <c r="T710" s="71"/>
      <c r="U710" s="71"/>
      <c r="V710" s="97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E710" s="272"/>
      <c r="BF710" s="273"/>
      <c r="BG710" s="273"/>
      <c r="BH710" s="273"/>
      <c r="BI710" s="273"/>
      <c r="BJ710" s="273"/>
      <c r="BK710" s="274"/>
    </row>
    <row r="711" spans="1:63" ht="16.5" customHeight="1" x14ac:dyDescent="0.25">
      <c r="A711" s="620" t="s">
        <v>21</v>
      </c>
      <c r="B711" s="620"/>
      <c r="C711" s="620"/>
      <c r="D711" s="98">
        <v>1.1499999999999999</v>
      </c>
      <c r="E711" s="99">
        <v>1.1499999999999999</v>
      </c>
      <c r="F711" s="70"/>
      <c r="G711" s="71"/>
      <c r="H711" s="71"/>
      <c r="I711" s="271"/>
      <c r="J711" s="272"/>
      <c r="K711" s="273"/>
      <c r="L711" s="273"/>
      <c r="M711" s="273"/>
      <c r="N711" s="273"/>
      <c r="O711" s="273"/>
      <c r="P711" s="274"/>
      <c r="Q711" s="98">
        <v>2.2999999999999998</v>
      </c>
      <c r="R711" s="99">
        <v>2.2999999999999998</v>
      </c>
      <c r="S711" s="70"/>
      <c r="T711" s="71"/>
      <c r="U711" s="71"/>
      <c r="V711" s="97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E711" s="272"/>
      <c r="BF711" s="273"/>
      <c r="BG711" s="273"/>
      <c r="BH711" s="273"/>
      <c r="BI711" s="273"/>
      <c r="BJ711" s="273"/>
      <c r="BK711" s="274"/>
    </row>
    <row r="712" spans="1:63" s="1" customFormat="1" x14ac:dyDescent="0.25">
      <c r="A712" s="543" t="s">
        <v>19</v>
      </c>
      <c r="B712" s="515"/>
      <c r="C712" s="516"/>
      <c r="D712" s="17">
        <v>0.45</v>
      </c>
      <c r="E712" s="6">
        <v>0.45</v>
      </c>
      <c r="F712" s="9"/>
      <c r="G712" s="10"/>
      <c r="H712" s="10"/>
      <c r="I712" s="10"/>
      <c r="J712" s="9"/>
      <c r="K712" s="10"/>
      <c r="L712" s="10"/>
      <c r="M712" s="10"/>
      <c r="N712" s="10"/>
      <c r="O712" s="10"/>
      <c r="P712" s="214"/>
      <c r="Q712" s="17">
        <v>0.9</v>
      </c>
      <c r="R712" s="6">
        <v>0.9</v>
      </c>
      <c r="S712" s="9"/>
      <c r="T712" s="10"/>
      <c r="U712" s="10"/>
      <c r="V712" s="18"/>
      <c r="W712" s="543" t="s">
        <v>132</v>
      </c>
      <c r="X712" s="515"/>
      <c r="Y712" s="516"/>
      <c r="Z712" s="7">
        <v>4</v>
      </c>
      <c r="AA712" s="10">
        <v>4</v>
      </c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7">
        <v>5</v>
      </c>
      <c r="AP712" s="10">
        <v>5</v>
      </c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E712" s="9"/>
      <c r="BF712" s="10"/>
      <c r="BG712" s="10"/>
      <c r="BH712" s="10"/>
      <c r="BI712" s="10"/>
      <c r="BJ712" s="10"/>
      <c r="BK712" s="214"/>
    </row>
    <row r="713" spans="1:63" ht="16.5" customHeight="1" x14ac:dyDescent="0.25">
      <c r="A713" s="564" t="s">
        <v>61</v>
      </c>
      <c r="B713" s="564"/>
      <c r="C713" s="564"/>
      <c r="D713" s="54">
        <v>11.5</v>
      </c>
      <c r="E713" s="47">
        <v>11.5</v>
      </c>
      <c r="F713" s="100"/>
      <c r="G713" s="101"/>
      <c r="H713" s="101"/>
      <c r="I713" s="275"/>
      <c r="J713" s="276"/>
      <c r="K713" s="277"/>
      <c r="L713" s="277"/>
      <c r="M713" s="277"/>
      <c r="N713" s="277"/>
      <c r="O713" s="277"/>
      <c r="P713" s="278"/>
      <c r="Q713" s="54">
        <v>23</v>
      </c>
      <c r="R713" s="47">
        <v>23</v>
      </c>
      <c r="S713" s="100"/>
      <c r="T713" s="101"/>
      <c r="U713" s="101"/>
      <c r="V713" s="103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E713" s="276"/>
      <c r="BF713" s="277"/>
      <c r="BG713" s="277"/>
      <c r="BH713" s="277"/>
      <c r="BI713" s="277"/>
      <c r="BJ713" s="277"/>
      <c r="BK713" s="278"/>
    </row>
    <row r="714" spans="1:63" ht="15.75" customHeight="1" x14ac:dyDescent="0.25">
      <c r="A714" s="565" t="s">
        <v>248</v>
      </c>
      <c r="B714" s="565"/>
      <c r="C714" s="565"/>
      <c r="D714" s="54">
        <v>5.5</v>
      </c>
      <c r="E714" s="47">
        <v>4.5</v>
      </c>
      <c r="F714" s="44"/>
      <c r="G714" s="38"/>
      <c r="H714" s="38"/>
      <c r="I714" s="270"/>
      <c r="J714" s="175"/>
      <c r="K714" s="176"/>
      <c r="L714" s="176"/>
      <c r="M714" s="176"/>
      <c r="N714" s="176"/>
      <c r="O714" s="176"/>
      <c r="P714" s="177"/>
      <c r="Q714" s="54">
        <v>11</v>
      </c>
      <c r="R714" s="47">
        <v>9</v>
      </c>
      <c r="S714" s="44"/>
      <c r="T714" s="38"/>
      <c r="U714" s="51"/>
      <c r="V714" s="51"/>
      <c r="W714" s="453"/>
      <c r="X714" s="93"/>
      <c r="Y714" s="94"/>
      <c r="Z714" s="38"/>
      <c r="AA714" s="38"/>
      <c r="AB714" s="38"/>
      <c r="AC714" s="51"/>
      <c r="AD714" s="51"/>
      <c r="AE714" s="38"/>
      <c r="AF714" s="38"/>
      <c r="AG714" s="51"/>
      <c r="AH714" s="51"/>
      <c r="AI714" s="38"/>
      <c r="AJ714" s="38"/>
      <c r="AK714" s="51"/>
      <c r="AL714" s="51"/>
      <c r="AM714" s="51"/>
      <c r="AN714" s="51"/>
      <c r="AO714" s="38"/>
      <c r="AP714" s="38"/>
      <c r="AQ714" s="38"/>
      <c r="AR714" s="51"/>
      <c r="AS714" s="51"/>
      <c r="AT714" s="38"/>
      <c r="AU714" s="38"/>
      <c r="AV714" s="51"/>
      <c r="AW714" s="51"/>
      <c r="AX714" s="38"/>
      <c r="AY714" s="38"/>
      <c r="AZ714" s="51"/>
      <c r="BA714" s="51"/>
      <c r="BB714" s="51"/>
      <c r="BC714" s="51"/>
      <c r="BE714" s="175"/>
      <c r="BF714" s="176"/>
      <c r="BG714" s="176"/>
      <c r="BH714" s="176"/>
      <c r="BI714" s="176"/>
      <c r="BJ714" s="176"/>
      <c r="BK714" s="177"/>
    </row>
    <row r="715" spans="1:63" ht="15.75" customHeight="1" x14ac:dyDescent="0.25">
      <c r="A715" s="536" t="s">
        <v>7</v>
      </c>
      <c r="B715" s="536"/>
      <c r="C715" s="536"/>
      <c r="D715" s="54">
        <v>0.9</v>
      </c>
      <c r="E715" s="47">
        <v>0.9</v>
      </c>
      <c r="F715" s="50"/>
      <c r="G715" s="51"/>
      <c r="H715" s="51"/>
      <c r="I715" s="213"/>
      <c r="J715" s="178"/>
      <c r="K715" s="179"/>
      <c r="L715" s="179"/>
      <c r="M715" s="179"/>
      <c r="N715" s="179"/>
      <c r="O715" s="179"/>
      <c r="P715" s="180"/>
      <c r="Q715" s="54">
        <v>1.8</v>
      </c>
      <c r="R715" s="47">
        <v>1.8</v>
      </c>
      <c r="S715" s="50"/>
      <c r="T715" s="51"/>
      <c r="U715" s="51"/>
      <c r="V715" s="4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E715" s="178"/>
      <c r="BF715" s="179"/>
      <c r="BG715" s="179"/>
      <c r="BH715" s="179"/>
      <c r="BI715" s="179"/>
      <c r="BJ715" s="179"/>
      <c r="BK715" s="180"/>
    </row>
    <row r="716" spans="1:63" ht="15.75" customHeight="1" x14ac:dyDescent="0.3">
      <c r="A716" s="560"/>
      <c r="B716" s="560"/>
      <c r="C716" s="560"/>
      <c r="D716" s="54"/>
      <c r="E716" s="47"/>
      <c r="F716" s="50">
        <v>0.28999999999999998</v>
      </c>
      <c r="G716" s="51">
        <v>0.9</v>
      </c>
      <c r="H716" s="51">
        <v>1.39</v>
      </c>
      <c r="I716" s="213">
        <v>19.850000000000001</v>
      </c>
      <c r="J716" s="178">
        <v>0.05</v>
      </c>
      <c r="K716" s="179">
        <v>0.47</v>
      </c>
      <c r="L716" s="179">
        <v>6.9</v>
      </c>
      <c r="M716" s="179">
        <v>6.74</v>
      </c>
      <c r="N716" s="179">
        <v>7.6</v>
      </c>
      <c r="O716" s="179">
        <v>2.4</v>
      </c>
      <c r="P716" s="180">
        <v>0.11</v>
      </c>
      <c r="Q716" s="54"/>
      <c r="R716" s="47"/>
      <c r="S716" s="50">
        <v>0.57999999999999996</v>
      </c>
      <c r="T716" s="51">
        <v>1.81</v>
      </c>
      <c r="U716" s="51">
        <v>2.77</v>
      </c>
      <c r="V716" s="52">
        <v>39.700000000000003</v>
      </c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E716" s="178">
        <v>0.1</v>
      </c>
      <c r="BF716" s="179">
        <v>0.93</v>
      </c>
      <c r="BG716" s="179">
        <v>13.8</v>
      </c>
      <c r="BH716" s="179">
        <v>13.48</v>
      </c>
      <c r="BI716" s="179">
        <v>15.19</v>
      </c>
      <c r="BJ716" s="179">
        <v>4.8</v>
      </c>
      <c r="BK716" s="180">
        <v>0.22</v>
      </c>
    </row>
    <row r="717" spans="1:63" ht="18.75" customHeight="1" x14ac:dyDescent="0.25">
      <c r="A717" s="521" t="s">
        <v>121</v>
      </c>
      <c r="B717" s="522"/>
      <c r="C717" s="523"/>
      <c r="D717" s="17"/>
      <c r="E717" s="6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1"/>
      <c r="Y717" s="201"/>
      <c r="Z717" s="200"/>
      <c r="AA717" s="200"/>
      <c r="AB717" s="200"/>
      <c r="AC717" s="200"/>
      <c r="AD717" s="498" t="s">
        <v>121</v>
      </c>
      <c r="AE717" s="498"/>
      <c r="AF717" s="498"/>
      <c r="AG717" s="200"/>
      <c r="AH717" s="201"/>
      <c r="AI717" s="200"/>
      <c r="AJ717" s="200"/>
      <c r="AK717" s="200"/>
      <c r="AL717" s="200"/>
      <c r="AM717" s="200"/>
      <c r="AN717" s="200"/>
      <c r="AO717" s="200"/>
      <c r="AP717" s="200"/>
      <c r="AQ717" s="200"/>
      <c r="AR717" s="200"/>
      <c r="AS717" s="200"/>
      <c r="AT717" s="200"/>
      <c r="AU717" s="200"/>
      <c r="AV717" s="201"/>
      <c r="AW717" s="201"/>
      <c r="AX717" s="200"/>
      <c r="AY717" s="200"/>
      <c r="AZ717" s="200"/>
      <c r="BA717" s="200"/>
      <c r="BB717" s="200"/>
      <c r="BC717" s="200"/>
      <c r="BD717" s="200"/>
      <c r="BE717" s="200"/>
      <c r="BF717" s="200"/>
      <c r="BG717" s="200"/>
      <c r="BH717" s="200"/>
      <c r="BI717" s="200"/>
      <c r="BJ717" s="200"/>
      <c r="BK717" s="200"/>
    </row>
    <row r="718" spans="1:63" ht="18.75" customHeight="1" x14ac:dyDescent="0.25">
      <c r="A718" s="521" t="s">
        <v>144</v>
      </c>
      <c r="B718" s="522"/>
      <c r="C718" s="523"/>
      <c r="D718" s="17"/>
      <c r="E718" s="6">
        <v>150</v>
      </c>
      <c r="F718" s="3"/>
      <c r="G718" s="7"/>
      <c r="H718" s="7"/>
      <c r="I718" s="20"/>
      <c r="J718" s="200"/>
      <c r="K718" s="200"/>
      <c r="L718" s="200"/>
      <c r="M718" s="200"/>
      <c r="N718" s="200"/>
      <c r="O718" s="200"/>
      <c r="P718" s="200"/>
      <c r="Q718" s="24"/>
      <c r="R718" s="6">
        <v>180</v>
      </c>
      <c r="S718" s="3"/>
      <c r="T718" s="7"/>
      <c r="U718" s="16"/>
      <c r="V718" s="12"/>
      <c r="W718" s="504" t="s">
        <v>144</v>
      </c>
      <c r="X718" s="510"/>
      <c r="Y718" s="511"/>
      <c r="Z718" s="38"/>
      <c r="AA718" s="51">
        <v>150</v>
      </c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51"/>
      <c r="AP718" s="51">
        <v>180</v>
      </c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E718" s="175"/>
      <c r="BF718" s="176"/>
      <c r="BG718" s="176"/>
      <c r="BH718" s="176"/>
      <c r="BI718" s="176"/>
      <c r="BJ718" s="176"/>
      <c r="BK718" s="177"/>
    </row>
    <row r="719" spans="1:63" ht="18.75" customHeight="1" x14ac:dyDescent="0.25">
      <c r="A719" s="543" t="s">
        <v>22</v>
      </c>
      <c r="B719" s="515"/>
      <c r="C719" s="516"/>
      <c r="D719" s="17">
        <v>15</v>
      </c>
      <c r="E719" s="8">
        <v>15</v>
      </c>
      <c r="F719" s="3"/>
      <c r="G719" s="7"/>
      <c r="H719" s="7"/>
      <c r="I719" s="20"/>
      <c r="J719" s="200"/>
      <c r="K719" s="200"/>
      <c r="L719" s="200"/>
      <c r="M719" s="200"/>
      <c r="N719" s="200"/>
      <c r="O719" s="200"/>
      <c r="P719" s="200"/>
      <c r="Q719" s="17">
        <v>18</v>
      </c>
      <c r="R719" s="8">
        <v>18</v>
      </c>
      <c r="S719" s="3"/>
      <c r="T719" s="7"/>
      <c r="U719" s="10"/>
      <c r="V719" s="6"/>
      <c r="W719" s="512" t="s">
        <v>22</v>
      </c>
      <c r="X719" s="499"/>
      <c r="Y719" s="513"/>
      <c r="Z719" s="38">
        <v>15</v>
      </c>
      <c r="AA719" s="38">
        <v>15</v>
      </c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>
        <v>18</v>
      </c>
      <c r="AP719" s="38">
        <v>18</v>
      </c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E719" s="175"/>
      <c r="BF719" s="176"/>
      <c r="BG719" s="176"/>
      <c r="BH719" s="176"/>
      <c r="BI719" s="176"/>
      <c r="BJ719" s="176"/>
      <c r="BK719" s="177"/>
    </row>
    <row r="720" spans="1:63" ht="18.75" customHeight="1" x14ac:dyDescent="0.25">
      <c r="A720" s="543" t="s">
        <v>6</v>
      </c>
      <c r="B720" s="515"/>
      <c r="C720" s="516"/>
      <c r="D720" s="17">
        <v>12</v>
      </c>
      <c r="E720" s="8">
        <v>12</v>
      </c>
      <c r="F720" s="3"/>
      <c r="G720" s="7"/>
      <c r="H720" s="7"/>
      <c r="I720" s="20"/>
      <c r="J720" s="200"/>
      <c r="K720" s="200"/>
      <c r="L720" s="200"/>
      <c r="M720" s="200"/>
      <c r="N720" s="200"/>
      <c r="O720" s="200"/>
      <c r="P720" s="200"/>
      <c r="Q720" s="17">
        <v>15</v>
      </c>
      <c r="R720" s="8">
        <v>15</v>
      </c>
      <c r="S720" s="3"/>
      <c r="T720" s="7"/>
      <c r="U720" s="10"/>
      <c r="V720" s="6"/>
      <c r="W720" s="512" t="s">
        <v>22</v>
      </c>
      <c r="X720" s="499"/>
      <c r="Y720" s="513"/>
      <c r="Z720" s="38">
        <v>15</v>
      </c>
      <c r="AA720" s="38">
        <v>15</v>
      </c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>
        <v>18</v>
      </c>
      <c r="AP720" s="38">
        <v>18</v>
      </c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E720" s="175"/>
      <c r="BF720" s="176"/>
      <c r="BG720" s="176"/>
      <c r="BH720" s="176"/>
      <c r="BI720" s="176"/>
      <c r="BJ720" s="176"/>
      <c r="BK720" s="177"/>
    </row>
    <row r="721" spans="1:63" ht="18.75" customHeight="1" x14ac:dyDescent="0.25">
      <c r="A721" s="543"/>
      <c r="B721" s="515"/>
      <c r="C721" s="516"/>
      <c r="D721" s="17"/>
      <c r="E721" s="8"/>
      <c r="F721" s="9">
        <v>0.33</v>
      </c>
      <c r="G721" s="10">
        <v>0.02</v>
      </c>
      <c r="H721" s="10">
        <v>20.83</v>
      </c>
      <c r="I721" s="18">
        <v>85</v>
      </c>
      <c r="J721" s="201">
        <v>0.01</v>
      </c>
      <c r="K721" s="201">
        <v>19</v>
      </c>
      <c r="L721" s="201"/>
      <c r="M721" s="201">
        <v>14.39</v>
      </c>
      <c r="N721" s="201">
        <v>7.4</v>
      </c>
      <c r="O721" s="201">
        <v>6.98</v>
      </c>
      <c r="P721" s="201">
        <v>0.34</v>
      </c>
      <c r="Q721" s="24"/>
      <c r="R721" s="6"/>
      <c r="S721" s="9">
        <v>0.4</v>
      </c>
      <c r="T721" s="10">
        <v>0.02</v>
      </c>
      <c r="U721" s="10">
        <v>24.99</v>
      </c>
      <c r="V721" s="6">
        <v>102</v>
      </c>
      <c r="W721" s="512" t="s">
        <v>6</v>
      </c>
      <c r="X721" s="499"/>
      <c r="Y721" s="513"/>
      <c r="Z721" s="38">
        <v>12</v>
      </c>
      <c r="AA721" s="38">
        <v>12</v>
      </c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>
        <v>15</v>
      </c>
      <c r="AP721" s="38">
        <v>15</v>
      </c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E721" s="178">
        <v>0.05</v>
      </c>
      <c r="BF721" s="179">
        <v>21</v>
      </c>
      <c r="BG721" s="179"/>
      <c r="BH721" s="179">
        <v>16.8</v>
      </c>
      <c r="BI721" s="179">
        <v>9.6</v>
      </c>
      <c r="BJ721" s="179">
        <v>7.85</v>
      </c>
      <c r="BK721" s="180">
        <v>0.56999999999999995</v>
      </c>
    </row>
    <row r="722" spans="1:63" ht="15.75" customHeight="1" x14ac:dyDescent="0.25">
      <c r="A722" s="504" t="s">
        <v>10</v>
      </c>
      <c r="B722" s="504"/>
      <c r="C722" s="504"/>
      <c r="D722" s="54">
        <v>25</v>
      </c>
      <c r="E722" s="49">
        <v>25</v>
      </c>
      <c r="F722" s="50">
        <v>1.98</v>
      </c>
      <c r="G722" s="51">
        <v>0.25</v>
      </c>
      <c r="H722" s="51">
        <v>12.08</v>
      </c>
      <c r="I722" s="213">
        <v>58.3</v>
      </c>
      <c r="J722" s="178">
        <v>4.4999999999999998E-2</v>
      </c>
      <c r="K722" s="179"/>
      <c r="L722" s="179"/>
      <c r="M722" s="179">
        <v>10</v>
      </c>
      <c r="N722" s="179">
        <v>46.8</v>
      </c>
      <c r="O722" s="179">
        <v>13.2</v>
      </c>
      <c r="P722" s="180">
        <v>1.07</v>
      </c>
      <c r="Q722" s="54">
        <v>30</v>
      </c>
      <c r="R722" s="49">
        <v>30</v>
      </c>
      <c r="S722" s="50">
        <v>2.37</v>
      </c>
      <c r="T722" s="51">
        <v>0.3</v>
      </c>
      <c r="U722" s="51">
        <v>14.49</v>
      </c>
      <c r="V722" s="49">
        <v>70</v>
      </c>
      <c r="W722" s="511" t="s">
        <v>10</v>
      </c>
      <c r="X722" s="511"/>
      <c r="Y722" s="511"/>
      <c r="Z722" s="38">
        <v>30</v>
      </c>
      <c r="AA722" s="51">
        <v>30</v>
      </c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38">
        <v>40</v>
      </c>
      <c r="AP722" s="51">
        <v>40</v>
      </c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E722" s="178">
        <v>5.3999999999999999E-2</v>
      </c>
      <c r="BF722" s="179"/>
      <c r="BG722" s="179"/>
      <c r="BH722" s="179">
        <v>10.5</v>
      </c>
      <c r="BI722" s="179">
        <v>47.4</v>
      </c>
      <c r="BJ722" s="179">
        <v>14.1</v>
      </c>
      <c r="BK722" s="180">
        <v>1.17</v>
      </c>
    </row>
    <row r="723" spans="1:63" ht="15.75" customHeight="1" x14ac:dyDescent="0.25">
      <c r="A723" s="504" t="s">
        <v>23</v>
      </c>
      <c r="B723" s="504"/>
      <c r="C723" s="504"/>
      <c r="D723" s="200">
        <v>30</v>
      </c>
      <c r="E723" s="201">
        <v>30</v>
      </c>
      <c r="F723" s="201">
        <v>2.64</v>
      </c>
      <c r="G723" s="201">
        <v>0.48</v>
      </c>
      <c r="H723" s="201">
        <v>13.36</v>
      </c>
      <c r="I723" s="201">
        <v>70</v>
      </c>
      <c r="J723" s="201">
        <v>5.3999999999999999E-2</v>
      </c>
      <c r="K723" s="201"/>
      <c r="L723" s="201"/>
      <c r="M723" s="201">
        <v>10.5</v>
      </c>
      <c r="N723" s="201">
        <v>47.4</v>
      </c>
      <c r="O723" s="201">
        <v>14.1</v>
      </c>
      <c r="P723" s="201">
        <v>1.17</v>
      </c>
      <c r="Q723" s="200">
        <v>40</v>
      </c>
      <c r="R723" s="201">
        <v>40</v>
      </c>
      <c r="S723" s="201">
        <v>2.98</v>
      </c>
      <c r="T723" s="201">
        <v>0.6</v>
      </c>
      <c r="U723" s="201">
        <v>15.2</v>
      </c>
      <c r="V723" s="201">
        <v>85</v>
      </c>
      <c r="W723" s="544" t="s">
        <v>23</v>
      </c>
      <c r="X723" s="545"/>
      <c r="Y723" s="546"/>
      <c r="Z723" s="200">
        <v>25</v>
      </c>
      <c r="AA723" s="201">
        <v>25</v>
      </c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0">
        <v>30</v>
      </c>
      <c r="AP723" s="201">
        <v>30</v>
      </c>
      <c r="AQ723" s="201"/>
      <c r="AR723" s="201"/>
      <c r="AS723" s="201"/>
      <c r="AT723" s="201"/>
      <c r="AU723" s="201"/>
      <c r="AV723" s="201"/>
      <c r="AW723" s="201"/>
      <c r="AX723" s="201"/>
      <c r="AY723" s="201"/>
      <c r="AZ723" s="201"/>
      <c r="BA723" s="201"/>
      <c r="BB723" s="201"/>
      <c r="BC723" s="201"/>
      <c r="BD723" s="230"/>
      <c r="BE723" s="201">
        <v>0.06</v>
      </c>
      <c r="BF723" s="201"/>
      <c r="BG723" s="201"/>
      <c r="BH723" s="201">
        <v>12.8</v>
      </c>
      <c r="BI723" s="201">
        <v>47.4</v>
      </c>
      <c r="BJ723" s="201">
        <v>14.1</v>
      </c>
      <c r="BK723" s="201">
        <v>1.17</v>
      </c>
    </row>
    <row r="724" spans="1:63" ht="15.75" customHeight="1" x14ac:dyDescent="0.25">
      <c r="A724" s="517" t="s">
        <v>187</v>
      </c>
      <c r="B724" s="517"/>
      <c r="C724" s="517"/>
      <c r="D724" s="61"/>
      <c r="E724" s="62">
        <f>SUM(E691+E701+E702+E709+E718+E722+E723)</f>
        <v>500</v>
      </c>
      <c r="F724" s="117">
        <f>SUM(F700:F723)</f>
        <v>17.25</v>
      </c>
      <c r="G724" s="117">
        <f t="shared" ref="G724:P724" si="65">SUM(G700:G723)</f>
        <v>12.27</v>
      </c>
      <c r="H724" s="117">
        <f t="shared" si="65"/>
        <v>72.81</v>
      </c>
      <c r="I724" s="117">
        <f t="shared" si="65"/>
        <v>479.90000000000003</v>
      </c>
      <c r="J724" s="117">
        <f t="shared" si="65"/>
        <v>0.29499999999999998</v>
      </c>
      <c r="K724" s="117">
        <f t="shared" si="65"/>
        <v>40.53</v>
      </c>
      <c r="L724" s="117">
        <f t="shared" si="65"/>
        <v>28.9</v>
      </c>
      <c r="M724" s="117">
        <f t="shared" si="65"/>
        <v>106.83</v>
      </c>
      <c r="N724" s="117">
        <f t="shared" si="65"/>
        <v>292.89999999999998</v>
      </c>
      <c r="O724" s="117">
        <f t="shared" si="65"/>
        <v>90.78</v>
      </c>
      <c r="P724" s="117">
        <f t="shared" si="65"/>
        <v>4.67</v>
      </c>
      <c r="Q724" s="192"/>
      <c r="R724" s="62">
        <f>SUM(R691+R701+R702+R709+R718+R722+R723)</f>
        <v>705</v>
      </c>
      <c r="S724" s="117">
        <f>SUM(S700:S723)</f>
        <v>22.689999999999998</v>
      </c>
      <c r="T724" s="117">
        <f t="shared" ref="T724" si="66">SUM(T700:T723)</f>
        <v>17.63</v>
      </c>
      <c r="U724" s="117">
        <f t="shared" ref="U724" si="67">SUM(U700:U723)</f>
        <v>94.460000000000008</v>
      </c>
      <c r="V724" s="117">
        <f t="shared" ref="V724" si="68">SUM(V700:V723)</f>
        <v>654.5</v>
      </c>
      <c r="W724" s="117">
        <f t="shared" ref="W724:BD724" si="69">SUM(W700:W723)</f>
        <v>0</v>
      </c>
      <c r="X724" s="117">
        <f t="shared" si="69"/>
        <v>0</v>
      </c>
      <c r="Y724" s="117">
        <f t="shared" si="69"/>
        <v>0</v>
      </c>
      <c r="Z724" s="117">
        <f t="shared" si="69"/>
        <v>420</v>
      </c>
      <c r="AA724" s="117">
        <f t="shared" si="69"/>
        <v>513</v>
      </c>
      <c r="AB724" s="117">
        <f t="shared" si="69"/>
        <v>139.1</v>
      </c>
      <c r="AC724" s="117">
        <f t="shared" si="69"/>
        <v>381.85</v>
      </c>
      <c r="AD724" s="117">
        <f t="shared" si="69"/>
        <v>68</v>
      </c>
      <c r="AE724" s="117">
        <f t="shared" si="69"/>
        <v>54.15</v>
      </c>
      <c r="AF724" s="117">
        <f t="shared" si="69"/>
        <v>185.3</v>
      </c>
      <c r="AG724" s="117">
        <f t="shared" si="69"/>
        <v>2.44</v>
      </c>
      <c r="AH724" s="117">
        <f t="shared" si="69"/>
        <v>22</v>
      </c>
      <c r="AI724" s="117">
        <f t="shared" si="69"/>
        <v>932.2</v>
      </c>
      <c r="AJ724" s="117">
        <f t="shared" si="69"/>
        <v>1.89</v>
      </c>
      <c r="AK724" s="117">
        <f t="shared" si="69"/>
        <v>0.19600000000000001</v>
      </c>
      <c r="AL724" s="117">
        <f t="shared" si="69"/>
        <v>0.16350000000000001</v>
      </c>
      <c r="AM724" s="117">
        <f t="shared" si="69"/>
        <v>3.1580000000000004</v>
      </c>
      <c r="AN724" s="117">
        <f t="shared" si="69"/>
        <v>18.52</v>
      </c>
      <c r="AO724" s="117">
        <f t="shared" si="69"/>
        <v>545</v>
      </c>
      <c r="AP724" s="117">
        <f t="shared" si="69"/>
        <v>653</v>
      </c>
      <c r="AQ724" s="117">
        <f t="shared" si="69"/>
        <v>99.2</v>
      </c>
      <c r="AR724" s="117">
        <f t="shared" si="69"/>
        <v>507.3</v>
      </c>
      <c r="AS724" s="117">
        <f t="shared" si="69"/>
        <v>60</v>
      </c>
      <c r="AT724" s="117">
        <f t="shared" si="69"/>
        <v>44.1</v>
      </c>
      <c r="AU724" s="117">
        <f t="shared" si="69"/>
        <v>177.1</v>
      </c>
      <c r="AV724" s="117">
        <f t="shared" si="69"/>
        <v>1.63</v>
      </c>
      <c r="AW724" s="117">
        <f t="shared" si="69"/>
        <v>29</v>
      </c>
      <c r="AX724" s="117">
        <f t="shared" si="69"/>
        <v>32</v>
      </c>
      <c r="AY724" s="117">
        <f t="shared" si="69"/>
        <v>0.57999999999999996</v>
      </c>
      <c r="AZ724" s="117">
        <f t="shared" si="69"/>
        <v>0.08</v>
      </c>
      <c r="BA724" s="117">
        <f t="shared" si="69"/>
        <v>0.15</v>
      </c>
      <c r="BB724" s="117">
        <f t="shared" si="69"/>
        <v>3.3</v>
      </c>
      <c r="BC724" s="117">
        <f t="shared" si="69"/>
        <v>20.03</v>
      </c>
      <c r="BD724" s="117">
        <f t="shared" si="69"/>
        <v>0</v>
      </c>
      <c r="BE724" s="117">
        <f t="shared" ref="BE724" si="70">SUM(BE700:BE723)</f>
        <v>0.439</v>
      </c>
      <c r="BF724" s="117">
        <f t="shared" ref="BF724" si="71">SUM(BF700:BF723)</f>
        <v>49.5</v>
      </c>
      <c r="BG724" s="117">
        <f t="shared" ref="BG724" si="72">SUM(BG700:BG723)</f>
        <v>42.8</v>
      </c>
      <c r="BH724" s="117">
        <f t="shared" ref="BH724" si="73">SUM(BH700:BH723)</f>
        <v>138.58000000000001</v>
      </c>
      <c r="BI724" s="117">
        <f t="shared" ref="BI724" si="74">SUM(BI700:BI723)</f>
        <v>359.98999999999995</v>
      </c>
      <c r="BJ724" s="117">
        <f t="shared" ref="BJ724" si="75">SUM(BJ700:BJ723)</f>
        <v>111.34999999999998</v>
      </c>
      <c r="BK724" s="117">
        <f t="shared" ref="BK724" si="76">SUM(BK700:BK723)</f>
        <v>5.6899999999999995</v>
      </c>
    </row>
    <row r="725" spans="1:63" ht="15.75" customHeight="1" x14ac:dyDescent="0.25">
      <c r="A725" s="537" t="s">
        <v>24</v>
      </c>
      <c r="B725" s="537"/>
      <c r="C725" s="537"/>
      <c r="D725" s="54"/>
      <c r="E725" s="47"/>
      <c r="F725" s="44"/>
      <c r="G725" s="38"/>
      <c r="H725" s="38"/>
      <c r="I725" s="45"/>
      <c r="J725" s="200"/>
      <c r="K725" s="200"/>
      <c r="L725" s="200"/>
      <c r="M725" s="200"/>
      <c r="N725" s="200"/>
      <c r="O725" s="200"/>
      <c r="P725" s="200"/>
      <c r="Q725" s="44"/>
      <c r="R725" s="47"/>
      <c r="S725" s="50"/>
      <c r="T725" s="51"/>
      <c r="U725" s="38"/>
      <c r="V725" s="47"/>
      <c r="W725" s="511" t="s">
        <v>144</v>
      </c>
      <c r="X725" s="511"/>
      <c r="Y725" s="511"/>
      <c r="Z725" s="38"/>
      <c r="AA725" s="51">
        <v>150</v>
      </c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51"/>
      <c r="AP725" s="51">
        <v>180</v>
      </c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E725" s="200"/>
      <c r="BF725" s="200"/>
      <c r="BG725" s="200"/>
      <c r="BH725" s="200"/>
      <c r="BI725" s="200"/>
      <c r="BJ725" s="200"/>
      <c r="BK725" s="200"/>
    </row>
    <row r="726" spans="1:63" ht="15.75" customHeight="1" x14ac:dyDescent="0.25">
      <c r="A726" s="504"/>
      <c r="B726" s="504"/>
      <c r="C726" s="504"/>
      <c r="D726" s="54"/>
      <c r="E726" s="49"/>
      <c r="F726" s="44"/>
      <c r="G726" s="38"/>
      <c r="H726" s="38"/>
      <c r="I726" s="45"/>
      <c r="J726" s="200"/>
      <c r="K726" s="200"/>
      <c r="L726" s="200"/>
      <c r="M726" s="200"/>
      <c r="N726" s="200"/>
      <c r="O726" s="200"/>
      <c r="P726" s="223"/>
      <c r="Q726" s="319"/>
      <c r="R726" s="284"/>
      <c r="S726" s="319"/>
      <c r="T726" s="217"/>
      <c r="U726" s="217"/>
      <c r="V726" s="299"/>
      <c r="W726" s="532" t="s">
        <v>22</v>
      </c>
      <c r="X726" s="532"/>
      <c r="Y726" s="532"/>
      <c r="Z726" s="217">
        <v>15</v>
      </c>
      <c r="AA726" s="217">
        <v>15</v>
      </c>
      <c r="AB726" s="217"/>
      <c r="AC726" s="217"/>
      <c r="AD726" s="217"/>
      <c r="AE726" s="217"/>
      <c r="AF726" s="217"/>
      <c r="AG726" s="217"/>
      <c r="AH726" s="217"/>
      <c r="AI726" s="217"/>
      <c r="AJ726" s="217"/>
      <c r="AK726" s="217"/>
      <c r="AL726" s="217"/>
      <c r="AM726" s="217"/>
      <c r="AN726" s="217"/>
      <c r="AO726" s="217">
        <v>18</v>
      </c>
      <c r="AP726" s="217">
        <v>18</v>
      </c>
      <c r="AQ726" s="217"/>
      <c r="AR726" s="217"/>
      <c r="AS726" s="217"/>
      <c r="AT726" s="217"/>
      <c r="AU726" s="217"/>
      <c r="AV726" s="217"/>
      <c r="AW726" s="217"/>
      <c r="AX726" s="217"/>
      <c r="AY726" s="217"/>
      <c r="AZ726" s="217"/>
      <c r="BA726" s="217"/>
      <c r="BB726" s="217"/>
      <c r="BC726" s="217"/>
      <c r="BE726" s="223"/>
      <c r="BF726" s="223"/>
      <c r="BG726" s="223"/>
      <c r="BH726" s="223"/>
      <c r="BI726" s="223"/>
      <c r="BJ726" s="223"/>
      <c r="BK726" s="223"/>
    </row>
    <row r="727" spans="1:63" ht="15.6" customHeight="1" x14ac:dyDescent="0.25">
      <c r="A727" s="506" t="s">
        <v>269</v>
      </c>
      <c r="B727" s="506"/>
      <c r="C727" s="506"/>
      <c r="D727" s="54"/>
      <c r="E727" s="47"/>
      <c r="F727" s="44"/>
      <c r="G727" s="38"/>
      <c r="H727" s="38"/>
      <c r="I727" s="45"/>
      <c r="J727" s="200"/>
      <c r="K727" s="200"/>
      <c r="L727" s="200"/>
      <c r="M727" s="200"/>
      <c r="N727" s="200"/>
      <c r="O727" s="200"/>
      <c r="P727" s="200"/>
      <c r="Q727" s="44"/>
      <c r="R727" s="47"/>
      <c r="S727" s="44"/>
      <c r="T727" s="38"/>
      <c r="U727" s="38"/>
      <c r="V727" s="47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E727" s="200"/>
      <c r="BF727" s="200"/>
      <c r="BG727" s="200"/>
      <c r="BH727" s="200"/>
      <c r="BI727" s="200"/>
      <c r="BJ727" s="200"/>
      <c r="BK727" s="200"/>
    </row>
    <row r="728" spans="1:63" ht="15.75" customHeight="1" x14ac:dyDescent="0.25">
      <c r="A728" s="506" t="s">
        <v>270</v>
      </c>
      <c r="B728" s="506"/>
      <c r="C728" s="506"/>
      <c r="D728" s="54" t="s">
        <v>217</v>
      </c>
      <c r="E728" s="49">
        <v>65</v>
      </c>
      <c r="F728" s="44"/>
      <c r="G728" s="38"/>
      <c r="H728" s="38"/>
      <c r="I728" s="45"/>
      <c r="J728" s="200"/>
      <c r="K728" s="200"/>
      <c r="L728" s="200"/>
      <c r="M728" s="200"/>
      <c r="N728" s="200"/>
      <c r="O728" s="200"/>
      <c r="P728" s="200"/>
      <c r="Q728" s="44" t="s">
        <v>217</v>
      </c>
      <c r="R728" s="49">
        <v>65</v>
      </c>
      <c r="S728" s="44"/>
      <c r="T728" s="38"/>
      <c r="U728" s="38"/>
      <c r="V728" s="47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E728" s="200"/>
      <c r="BF728" s="200"/>
      <c r="BG728" s="200"/>
      <c r="BH728" s="200"/>
      <c r="BI728" s="200"/>
      <c r="BJ728" s="200"/>
      <c r="BK728" s="200"/>
    </row>
    <row r="729" spans="1:63" ht="15.75" hidden="1" customHeight="1" x14ac:dyDescent="0.3">
      <c r="A729" s="527"/>
      <c r="B729" s="527"/>
      <c r="C729" s="527"/>
      <c r="D729" s="54"/>
      <c r="E729" s="47"/>
      <c r="F729" s="44"/>
      <c r="G729" s="38"/>
      <c r="H729" s="38"/>
      <c r="I729" s="45"/>
      <c r="J729" s="200"/>
      <c r="K729" s="200"/>
      <c r="L729" s="200"/>
      <c r="M729" s="200"/>
      <c r="N729" s="200"/>
      <c r="O729" s="200"/>
      <c r="P729" s="200"/>
      <c r="Q729" s="44"/>
      <c r="R729" s="47"/>
      <c r="S729" s="44"/>
      <c r="T729" s="38"/>
      <c r="U729" s="38"/>
      <c r="V729" s="47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E729" s="200"/>
      <c r="BF729" s="200"/>
      <c r="BG729" s="200"/>
      <c r="BH729" s="200"/>
      <c r="BI729" s="200"/>
      <c r="BJ729" s="200"/>
      <c r="BK729" s="200"/>
    </row>
    <row r="730" spans="1:63" ht="15.75" customHeight="1" x14ac:dyDescent="0.25">
      <c r="A730" s="527" t="s">
        <v>225</v>
      </c>
      <c r="B730" s="527"/>
      <c r="C730" s="527"/>
      <c r="D730" s="86">
        <v>37</v>
      </c>
      <c r="E730" s="87">
        <v>37</v>
      </c>
      <c r="F730" s="88"/>
      <c r="G730" s="89"/>
      <c r="H730" s="89"/>
      <c r="I730" s="109"/>
      <c r="J730" s="206"/>
      <c r="K730" s="206"/>
      <c r="L730" s="206"/>
      <c r="M730" s="206"/>
      <c r="N730" s="206"/>
      <c r="O730" s="206"/>
      <c r="P730" s="206"/>
      <c r="Q730" s="88">
        <v>37</v>
      </c>
      <c r="R730" s="87">
        <v>37</v>
      </c>
      <c r="S730" s="88"/>
      <c r="T730" s="89"/>
      <c r="U730" s="89"/>
      <c r="V730" s="87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E730" s="206"/>
      <c r="BF730" s="206"/>
      <c r="BG730" s="206"/>
      <c r="BH730" s="206"/>
      <c r="BI730" s="206"/>
      <c r="BJ730" s="206"/>
      <c r="BK730" s="206"/>
    </row>
    <row r="731" spans="1:63" ht="15.75" customHeight="1" x14ac:dyDescent="0.25">
      <c r="A731" s="527" t="s">
        <v>6</v>
      </c>
      <c r="B731" s="527"/>
      <c r="C731" s="527"/>
      <c r="D731" s="86">
        <v>2</v>
      </c>
      <c r="E731" s="87">
        <v>2</v>
      </c>
      <c r="F731" s="88"/>
      <c r="G731" s="89"/>
      <c r="H731" s="89"/>
      <c r="I731" s="109"/>
      <c r="J731" s="206"/>
      <c r="K731" s="206"/>
      <c r="L731" s="206"/>
      <c r="M731" s="206"/>
      <c r="N731" s="206"/>
      <c r="O731" s="206"/>
      <c r="P731" s="206"/>
      <c r="Q731" s="88">
        <v>2</v>
      </c>
      <c r="R731" s="87">
        <v>2</v>
      </c>
      <c r="S731" s="88"/>
      <c r="T731" s="89"/>
      <c r="U731" s="89"/>
      <c r="V731" s="87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E731" s="206"/>
      <c r="BF731" s="206"/>
      <c r="BG731" s="206"/>
      <c r="BH731" s="206"/>
      <c r="BI731" s="206"/>
      <c r="BJ731" s="206"/>
      <c r="BK731" s="206"/>
    </row>
    <row r="732" spans="1:63" ht="15.75" customHeight="1" x14ac:dyDescent="0.25">
      <c r="A732" s="527" t="s">
        <v>19</v>
      </c>
      <c r="B732" s="527"/>
      <c r="C732" s="527"/>
      <c r="D732" s="86">
        <v>1.7</v>
      </c>
      <c r="E732" s="87">
        <v>1.7</v>
      </c>
      <c r="F732" s="88"/>
      <c r="G732" s="89"/>
      <c r="H732" s="89"/>
      <c r="I732" s="109"/>
      <c r="J732" s="206"/>
      <c r="K732" s="206"/>
      <c r="L732" s="206"/>
      <c r="M732" s="206"/>
      <c r="N732" s="206"/>
      <c r="O732" s="206"/>
      <c r="P732" s="206"/>
      <c r="Q732" s="88">
        <v>1.7</v>
      </c>
      <c r="R732" s="87">
        <v>1.7</v>
      </c>
      <c r="S732" s="88"/>
      <c r="T732" s="89"/>
      <c r="U732" s="89"/>
      <c r="V732" s="87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E732" s="206"/>
      <c r="BF732" s="206"/>
      <c r="BG732" s="206"/>
      <c r="BH732" s="206"/>
      <c r="BI732" s="206"/>
      <c r="BJ732" s="206"/>
      <c r="BK732" s="206"/>
    </row>
    <row r="733" spans="1:63" ht="15.75" customHeight="1" x14ac:dyDescent="0.25">
      <c r="A733" s="527" t="s">
        <v>226</v>
      </c>
      <c r="B733" s="527"/>
      <c r="C733" s="527"/>
      <c r="D733" s="121" t="s">
        <v>316</v>
      </c>
      <c r="E733" s="122">
        <v>2</v>
      </c>
      <c r="F733" s="123"/>
      <c r="G733" s="124"/>
      <c r="H733" s="124"/>
      <c r="I733" s="125"/>
      <c r="J733" s="209"/>
      <c r="K733" s="209"/>
      <c r="L733" s="209"/>
      <c r="M733" s="209"/>
      <c r="N733" s="209"/>
      <c r="O733" s="209"/>
      <c r="P733" s="209"/>
      <c r="Q733" s="121" t="s">
        <v>316</v>
      </c>
      <c r="R733" s="87">
        <v>2</v>
      </c>
      <c r="S733" s="88"/>
      <c r="T733" s="89"/>
      <c r="U733" s="89"/>
      <c r="V733" s="87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E733" s="209"/>
      <c r="BF733" s="209"/>
      <c r="BG733" s="209"/>
      <c r="BH733" s="209"/>
      <c r="BI733" s="209"/>
      <c r="BJ733" s="209"/>
      <c r="BK733" s="209"/>
    </row>
    <row r="734" spans="1:63" ht="15.75" customHeight="1" x14ac:dyDescent="0.25">
      <c r="A734" s="527" t="s">
        <v>45</v>
      </c>
      <c r="B734" s="527"/>
      <c r="C734" s="527"/>
      <c r="D734" s="86">
        <v>0.3</v>
      </c>
      <c r="E734" s="87">
        <v>0.3</v>
      </c>
      <c r="F734" s="88"/>
      <c r="G734" s="89"/>
      <c r="H734" s="89"/>
      <c r="I734" s="109"/>
      <c r="J734" s="206"/>
      <c r="K734" s="206"/>
      <c r="L734" s="206"/>
      <c r="M734" s="206"/>
      <c r="N734" s="206"/>
      <c r="O734" s="206"/>
      <c r="P734" s="206"/>
      <c r="Q734" s="88">
        <v>0.3</v>
      </c>
      <c r="R734" s="87">
        <v>0.3</v>
      </c>
      <c r="S734" s="88"/>
      <c r="T734" s="89"/>
      <c r="U734" s="89"/>
      <c r="V734" s="87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E734" s="206"/>
      <c r="BF734" s="206"/>
      <c r="BG734" s="206"/>
      <c r="BH734" s="206"/>
      <c r="BI734" s="206"/>
      <c r="BJ734" s="206"/>
      <c r="BK734" s="206"/>
    </row>
    <row r="735" spans="1:63" ht="15.75" customHeight="1" x14ac:dyDescent="0.25">
      <c r="A735" s="507" t="s">
        <v>61</v>
      </c>
      <c r="B735" s="507"/>
      <c r="C735" s="507"/>
      <c r="D735" s="54">
        <v>15</v>
      </c>
      <c r="E735" s="47">
        <v>15</v>
      </c>
      <c r="F735" s="44"/>
      <c r="G735" s="38"/>
      <c r="H735" s="38"/>
      <c r="I735" s="45"/>
      <c r="J735" s="200"/>
      <c r="K735" s="200"/>
      <c r="L735" s="200"/>
      <c r="M735" s="200"/>
      <c r="N735" s="200"/>
      <c r="O735" s="200"/>
      <c r="P735" s="200"/>
      <c r="Q735" s="44">
        <v>15</v>
      </c>
      <c r="R735" s="47">
        <v>15</v>
      </c>
      <c r="S735" s="44"/>
      <c r="T735" s="38"/>
      <c r="U735" s="38"/>
      <c r="V735" s="47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E735" s="200"/>
      <c r="BF735" s="200"/>
      <c r="BG735" s="200"/>
      <c r="BH735" s="200"/>
      <c r="BI735" s="200"/>
      <c r="BJ735" s="200"/>
      <c r="BK735" s="200"/>
    </row>
    <row r="736" spans="1:63" ht="15.75" customHeight="1" x14ac:dyDescent="0.25">
      <c r="A736" s="503" t="s">
        <v>8</v>
      </c>
      <c r="B736" s="503"/>
      <c r="C736" s="503"/>
      <c r="D736" s="54">
        <v>0.6</v>
      </c>
      <c r="E736" s="47">
        <v>0.6</v>
      </c>
      <c r="F736" s="44"/>
      <c r="G736" s="38"/>
      <c r="H736" s="38"/>
      <c r="I736" s="45"/>
      <c r="J736" s="200"/>
      <c r="K736" s="200"/>
      <c r="L736" s="200"/>
      <c r="M736" s="200"/>
      <c r="N736" s="200"/>
      <c r="O736" s="200"/>
      <c r="P736" s="200"/>
      <c r="Q736" s="44">
        <v>0.6</v>
      </c>
      <c r="R736" s="47">
        <v>0.6</v>
      </c>
      <c r="S736" s="44"/>
      <c r="T736" s="38"/>
      <c r="U736" s="38"/>
      <c r="V736" s="47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E736" s="200"/>
      <c r="BF736" s="200"/>
      <c r="BG736" s="200"/>
      <c r="BH736" s="200"/>
      <c r="BI736" s="200"/>
      <c r="BJ736" s="200"/>
      <c r="BK736" s="200"/>
    </row>
    <row r="737" spans="1:63" ht="15.75" customHeight="1" x14ac:dyDescent="0.25">
      <c r="A737" s="507" t="s">
        <v>272</v>
      </c>
      <c r="B737" s="507"/>
      <c r="C737" s="507"/>
      <c r="D737" s="54">
        <v>0.6</v>
      </c>
      <c r="E737" s="47">
        <v>0.6</v>
      </c>
      <c r="F737" s="44"/>
      <c r="G737" s="38"/>
      <c r="H737" s="38"/>
      <c r="I737" s="45"/>
      <c r="J737" s="200"/>
      <c r="K737" s="200"/>
      <c r="L737" s="200"/>
      <c r="M737" s="200"/>
      <c r="N737" s="200"/>
      <c r="O737" s="200"/>
      <c r="P737" s="200"/>
      <c r="Q737" s="44">
        <v>0.6</v>
      </c>
      <c r="R737" s="47">
        <v>0.6</v>
      </c>
      <c r="S737" s="44"/>
      <c r="T737" s="38"/>
      <c r="U737" s="38"/>
      <c r="V737" s="47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E737" s="200"/>
      <c r="BF737" s="200"/>
      <c r="BG737" s="200"/>
      <c r="BH737" s="200"/>
      <c r="BI737" s="200"/>
      <c r="BJ737" s="200"/>
      <c r="BK737" s="200"/>
    </row>
    <row r="738" spans="1:63" ht="12.75" hidden="1" customHeight="1" x14ac:dyDescent="0.3">
      <c r="A738" s="507"/>
      <c r="B738" s="507"/>
      <c r="C738" s="507"/>
      <c r="D738" s="54"/>
      <c r="E738" s="47"/>
      <c r="F738" s="50"/>
      <c r="G738" s="51"/>
      <c r="H738" s="51"/>
      <c r="I738" s="52"/>
      <c r="J738" s="201"/>
      <c r="K738" s="201"/>
      <c r="L738" s="201"/>
      <c r="M738" s="201"/>
      <c r="N738" s="201"/>
      <c r="O738" s="201"/>
      <c r="P738" s="201"/>
      <c r="Q738" s="44"/>
      <c r="R738" s="47"/>
      <c r="S738" s="50"/>
      <c r="T738" s="51"/>
      <c r="U738" s="51"/>
      <c r="V738" s="4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E738" s="201"/>
      <c r="BF738" s="201"/>
      <c r="BG738" s="201"/>
      <c r="BH738" s="201"/>
      <c r="BI738" s="201"/>
      <c r="BJ738" s="201"/>
      <c r="BK738" s="201"/>
    </row>
    <row r="739" spans="1:63" ht="15.75" customHeight="1" x14ac:dyDescent="0.25">
      <c r="A739" s="507" t="s">
        <v>273</v>
      </c>
      <c r="B739" s="507"/>
      <c r="C739" s="507"/>
      <c r="D739" s="54">
        <v>30</v>
      </c>
      <c r="E739" s="47">
        <v>27.7</v>
      </c>
      <c r="F739" s="44"/>
      <c r="G739" s="38"/>
      <c r="H739" s="38"/>
      <c r="I739" s="45"/>
      <c r="J739" s="200"/>
      <c r="K739" s="200"/>
      <c r="L739" s="200"/>
      <c r="M739" s="200"/>
      <c r="N739" s="200"/>
      <c r="O739" s="200"/>
      <c r="P739" s="200"/>
      <c r="Q739" s="44">
        <v>30</v>
      </c>
      <c r="R739" s="47">
        <v>27.7</v>
      </c>
      <c r="S739" s="44"/>
      <c r="T739" s="38"/>
      <c r="U739" s="38"/>
      <c r="V739" s="47"/>
      <c r="W739" s="511" t="s">
        <v>175</v>
      </c>
      <c r="X739" s="511"/>
      <c r="Y739" s="511"/>
      <c r="Z739" s="38"/>
      <c r="AA739" s="51">
        <v>30</v>
      </c>
      <c r="AB739" s="38"/>
      <c r="AC739" s="51"/>
      <c r="AD739" s="51"/>
      <c r="AE739" s="38"/>
      <c r="AF739" s="38"/>
      <c r="AG739" s="51"/>
      <c r="AH739" s="51"/>
      <c r="AI739" s="38"/>
      <c r="AJ739" s="38"/>
      <c r="AK739" s="51"/>
      <c r="AL739" s="51"/>
      <c r="AM739" s="51"/>
      <c r="AN739" s="51"/>
      <c r="AO739" s="38"/>
      <c r="AP739" s="51">
        <v>30</v>
      </c>
      <c r="AQ739" s="38"/>
      <c r="AR739" s="51"/>
      <c r="AS739" s="51"/>
      <c r="AT739" s="38"/>
      <c r="AU739" s="38"/>
      <c r="AV739" s="51"/>
      <c r="AW739" s="51"/>
      <c r="AX739" s="38"/>
      <c r="AY739" s="38"/>
      <c r="AZ739" s="51"/>
      <c r="BA739" s="51"/>
      <c r="BB739" s="51"/>
      <c r="BC739" s="51"/>
      <c r="BE739" s="200"/>
      <c r="BF739" s="200"/>
      <c r="BG739" s="200"/>
      <c r="BH739" s="200"/>
      <c r="BI739" s="200"/>
      <c r="BJ739" s="200"/>
      <c r="BK739" s="200"/>
    </row>
    <row r="740" spans="1:63" ht="20.100000000000001" customHeight="1" x14ac:dyDescent="0.25">
      <c r="A740" s="507" t="s">
        <v>54</v>
      </c>
      <c r="B740" s="507"/>
      <c r="C740" s="507"/>
      <c r="D740" s="54" t="s">
        <v>176</v>
      </c>
      <c r="E740" s="49">
        <v>1.2</v>
      </c>
      <c r="F740" s="50"/>
      <c r="G740" s="51"/>
      <c r="H740" s="51"/>
      <c r="I740" s="52"/>
      <c r="J740" s="201"/>
      <c r="K740" s="201"/>
      <c r="L740" s="201"/>
      <c r="M740" s="201"/>
      <c r="N740" s="201"/>
      <c r="O740" s="201"/>
      <c r="P740" s="201"/>
      <c r="Q740" s="54" t="s">
        <v>176</v>
      </c>
      <c r="R740" s="49">
        <v>1.2</v>
      </c>
      <c r="S740" s="50"/>
      <c r="T740" s="51"/>
      <c r="U740" s="51"/>
      <c r="V740" s="4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E740" s="201"/>
      <c r="BF740" s="201"/>
      <c r="BG740" s="201"/>
      <c r="BH740" s="201"/>
      <c r="BI740" s="201"/>
      <c r="BJ740" s="201"/>
      <c r="BK740" s="201"/>
    </row>
    <row r="741" spans="1:63" ht="14.85" customHeight="1" x14ac:dyDescent="0.25">
      <c r="A741" s="507" t="s">
        <v>6</v>
      </c>
      <c r="B741" s="507"/>
      <c r="C741" s="507"/>
      <c r="D741" s="54">
        <v>1.5</v>
      </c>
      <c r="E741" s="47">
        <v>1.5</v>
      </c>
      <c r="F741" s="44"/>
      <c r="G741" s="38"/>
      <c r="H741" s="38"/>
      <c r="I741" s="45"/>
      <c r="J741" s="200"/>
      <c r="K741" s="200"/>
      <c r="L741" s="200"/>
      <c r="M741" s="200"/>
      <c r="N741" s="200"/>
      <c r="O741" s="200"/>
      <c r="P741" s="200"/>
      <c r="Q741" s="44">
        <v>1.5</v>
      </c>
      <c r="R741" s="47">
        <v>1.5</v>
      </c>
      <c r="S741" s="44"/>
      <c r="T741" s="38"/>
      <c r="U741" s="38"/>
      <c r="V741" s="47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E741" s="200"/>
      <c r="BF741" s="200"/>
      <c r="BG741" s="200"/>
      <c r="BH741" s="200"/>
      <c r="BI741" s="200"/>
      <c r="BJ741" s="200"/>
      <c r="BK741" s="200"/>
    </row>
    <row r="742" spans="1:63" ht="18.600000000000001" customHeight="1" x14ac:dyDescent="0.25">
      <c r="A742" s="507" t="s">
        <v>21</v>
      </c>
      <c r="B742" s="507"/>
      <c r="C742" s="507"/>
      <c r="D742" s="54">
        <v>1.2</v>
      </c>
      <c r="E742" s="47">
        <v>1.2</v>
      </c>
      <c r="F742" s="44"/>
      <c r="G742" s="38"/>
      <c r="H742" s="38"/>
      <c r="I742" s="45"/>
      <c r="J742" s="200"/>
      <c r="K742" s="200"/>
      <c r="L742" s="200"/>
      <c r="M742" s="200"/>
      <c r="N742" s="200"/>
      <c r="O742" s="200"/>
      <c r="P742" s="200"/>
      <c r="Q742" s="44">
        <v>1.2</v>
      </c>
      <c r="R742" s="47">
        <v>1.2</v>
      </c>
      <c r="S742" s="44"/>
      <c r="T742" s="38"/>
      <c r="U742" s="38"/>
      <c r="V742" s="47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E742" s="200"/>
      <c r="BF742" s="200"/>
      <c r="BG742" s="200"/>
      <c r="BH742" s="200"/>
      <c r="BI742" s="200"/>
      <c r="BJ742" s="200"/>
      <c r="BK742" s="200"/>
    </row>
    <row r="743" spans="1:63" ht="15.75" customHeight="1" x14ac:dyDescent="0.25">
      <c r="A743" s="512" t="s">
        <v>108</v>
      </c>
      <c r="B743" s="512"/>
      <c r="C743" s="512"/>
      <c r="D743" s="126" t="s">
        <v>101</v>
      </c>
      <c r="E743" s="47">
        <v>1.5</v>
      </c>
      <c r="F743" s="44"/>
      <c r="G743" s="38"/>
      <c r="H743" s="38"/>
      <c r="I743" s="45"/>
      <c r="J743" s="200"/>
      <c r="K743" s="200"/>
      <c r="L743" s="200"/>
      <c r="M743" s="200"/>
      <c r="N743" s="200"/>
      <c r="O743" s="200"/>
      <c r="P743" s="200"/>
      <c r="Q743" s="126" t="s">
        <v>101</v>
      </c>
      <c r="R743" s="47">
        <v>1.5</v>
      </c>
      <c r="S743" s="44"/>
      <c r="T743" s="38"/>
      <c r="U743" s="38"/>
      <c r="V743" s="47"/>
      <c r="W743" s="513" t="s">
        <v>108</v>
      </c>
      <c r="X743" s="513"/>
      <c r="Y743" s="513"/>
      <c r="Z743" s="38" t="s">
        <v>101</v>
      </c>
      <c r="AA743" s="38">
        <v>1.5</v>
      </c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 t="s">
        <v>101</v>
      </c>
      <c r="AP743" s="38">
        <v>1.5</v>
      </c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E743" s="200"/>
      <c r="BF743" s="200"/>
      <c r="BG743" s="200"/>
      <c r="BH743" s="200"/>
      <c r="BI743" s="200"/>
      <c r="BJ743" s="200"/>
      <c r="BK743" s="200"/>
    </row>
    <row r="744" spans="1:63" ht="15.75" customHeight="1" x14ac:dyDescent="0.25">
      <c r="A744" s="512" t="s">
        <v>227</v>
      </c>
      <c r="B744" s="512"/>
      <c r="C744" s="512"/>
      <c r="D744" s="54">
        <v>0.2</v>
      </c>
      <c r="E744" s="49">
        <v>0.2</v>
      </c>
      <c r="F744" s="50"/>
      <c r="G744" s="51"/>
      <c r="H744" s="51"/>
      <c r="I744" s="52"/>
      <c r="J744" s="201"/>
      <c r="K744" s="201"/>
      <c r="L744" s="201"/>
      <c r="M744" s="201"/>
      <c r="N744" s="201"/>
      <c r="O744" s="201"/>
      <c r="P744" s="201"/>
      <c r="Q744" s="44">
        <v>0.23</v>
      </c>
      <c r="R744" s="49">
        <v>0.23</v>
      </c>
      <c r="S744" s="50"/>
      <c r="T744" s="51"/>
      <c r="U744" s="51"/>
      <c r="V744" s="49"/>
      <c r="W744" s="513"/>
      <c r="X744" s="513"/>
      <c r="Y744" s="513"/>
      <c r="Z744" s="38"/>
      <c r="AA744" s="38"/>
      <c r="AB744" s="51">
        <v>12.81</v>
      </c>
      <c r="AC744" s="51">
        <v>34.29</v>
      </c>
      <c r="AD744" s="51">
        <v>45.54</v>
      </c>
      <c r="AE744" s="51">
        <v>6.9</v>
      </c>
      <c r="AF744" s="51">
        <v>63.48</v>
      </c>
      <c r="AG744" s="51">
        <v>0.16800000000000001</v>
      </c>
      <c r="AH744" s="51">
        <v>16.59</v>
      </c>
      <c r="AI744" s="51">
        <v>8.8800000000000008</v>
      </c>
      <c r="AJ744" s="51">
        <v>8.3100000000000007E-2</v>
      </c>
      <c r="AK744" s="51">
        <v>1.4E-2</v>
      </c>
      <c r="AL744" s="51">
        <v>7.9500000000000001E-2</v>
      </c>
      <c r="AM744" s="51">
        <v>0.13700000000000001</v>
      </c>
      <c r="AN744" s="51">
        <v>6.8100000000000008E-2</v>
      </c>
      <c r="AO744" s="51"/>
      <c r="AP744" s="51"/>
      <c r="AQ744" s="51">
        <v>12.81</v>
      </c>
      <c r="AR744" s="51">
        <v>34.29</v>
      </c>
      <c r="AS744" s="51">
        <v>45.54</v>
      </c>
      <c r="AT744" s="51">
        <v>6.9</v>
      </c>
      <c r="AU744" s="51">
        <v>63.48</v>
      </c>
      <c r="AV744" s="51">
        <v>0.16800000000000001</v>
      </c>
      <c r="AW744" s="51">
        <v>16.59</v>
      </c>
      <c r="AX744" s="51">
        <v>8.8800000000000008</v>
      </c>
      <c r="AY744" s="51">
        <v>8.3100000000000007E-2</v>
      </c>
      <c r="AZ744" s="51">
        <v>1.4E-2</v>
      </c>
      <c r="BA744" s="51">
        <v>7.9500000000000001E-2</v>
      </c>
      <c r="BB744" s="51">
        <v>0.13700000000000001</v>
      </c>
      <c r="BC744" s="51">
        <v>6.8100000000000008E-2</v>
      </c>
      <c r="BE744" s="201"/>
      <c r="BF744" s="201"/>
      <c r="BG744" s="201"/>
      <c r="BH744" s="201"/>
      <c r="BI744" s="201"/>
      <c r="BJ744" s="201"/>
      <c r="BK744" s="201"/>
    </row>
    <row r="745" spans="1:63" ht="15.75" customHeight="1" x14ac:dyDescent="0.3">
      <c r="A745" s="74"/>
      <c r="B745" s="75"/>
      <c r="C745" s="75"/>
      <c r="D745" s="54"/>
      <c r="E745" s="49"/>
      <c r="F745" s="50">
        <v>4.6100000000000003</v>
      </c>
      <c r="G745" s="51">
        <v>0.37</v>
      </c>
      <c r="H745" s="51">
        <v>14.59</v>
      </c>
      <c r="I745" s="213">
        <v>101</v>
      </c>
      <c r="J745" s="178">
        <v>0.48</v>
      </c>
      <c r="K745" s="179">
        <v>0.02</v>
      </c>
      <c r="L745" s="179">
        <v>17</v>
      </c>
      <c r="M745" s="179">
        <v>55.4</v>
      </c>
      <c r="N745" s="179">
        <v>45.1</v>
      </c>
      <c r="O745" s="179">
        <v>10.8</v>
      </c>
      <c r="P745" s="180">
        <v>0.45</v>
      </c>
      <c r="Q745" s="54"/>
      <c r="R745" s="49"/>
      <c r="S745" s="50">
        <v>4.6100000000000003</v>
      </c>
      <c r="T745" s="51">
        <v>0.37</v>
      </c>
      <c r="U745" s="51">
        <v>14.59</v>
      </c>
      <c r="V745" s="213">
        <v>101</v>
      </c>
      <c r="W745" s="178">
        <v>0.48</v>
      </c>
      <c r="X745" s="179">
        <v>0.02</v>
      </c>
      <c r="Y745" s="179">
        <v>17</v>
      </c>
      <c r="Z745" s="179">
        <v>25.4</v>
      </c>
      <c r="AA745" s="179">
        <v>45.1</v>
      </c>
      <c r="AB745" s="179">
        <v>10.8</v>
      </c>
      <c r="AC745" s="180">
        <v>0.45</v>
      </c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E745" s="178">
        <v>0.48</v>
      </c>
      <c r="BF745" s="179">
        <v>0.02</v>
      </c>
      <c r="BG745" s="179">
        <v>17</v>
      </c>
      <c r="BH745" s="179">
        <v>55.4</v>
      </c>
      <c r="BI745" s="179">
        <v>45.1</v>
      </c>
      <c r="BJ745" s="179">
        <v>10.8</v>
      </c>
      <c r="BK745" s="180">
        <v>0.45</v>
      </c>
    </row>
    <row r="746" spans="1:63" ht="15.75" customHeight="1" x14ac:dyDescent="0.25">
      <c r="A746" s="504" t="s">
        <v>157</v>
      </c>
      <c r="B746" s="504"/>
      <c r="C746" s="504"/>
      <c r="D746" s="54"/>
      <c r="E746" s="49">
        <v>150</v>
      </c>
      <c r="F746" s="44"/>
      <c r="G746" s="38"/>
      <c r="H746" s="38"/>
      <c r="I746" s="45"/>
      <c r="J746" s="200"/>
      <c r="K746" s="200"/>
      <c r="L746" s="200"/>
      <c r="M746" s="200"/>
      <c r="N746" s="200"/>
      <c r="O746" s="200"/>
      <c r="P746" s="200"/>
      <c r="Q746" s="44"/>
      <c r="R746" s="49">
        <v>180</v>
      </c>
      <c r="S746" s="44"/>
      <c r="T746" s="38"/>
      <c r="U746" s="51"/>
      <c r="V746" s="49"/>
      <c r="W746" s="511" t="s">
        <v>72</v>
      </c>
      <c r="X746" s="511"/>
      <c r="Y746" s="511"/>
      <c r="Z746" s="89"/>
      <c r="AA746" s="89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E746" s="200"/>
      <c r="BF746" s="200"/>
      <c r="BG746" s="200"/>
      <c r="BH746" s="200"/>
      <c r="BI746" s="200"/>
      <c r="BJ746" s="200"/>
      <c r="BK746" s="200"/>
    </row>
    <row r="747" spans="1:63" ht="15.75" customHeight="1" x14ac:dyDescent="0.25">
      <c r="A747" s="512" t="s">
        <v>77</v>
      </c>
      <c r="B747" s="512"/>
      <c r="C747" s="512"/>
      <c r="D747" s="54">
        <v>0.2</v>
      </c>
      <c r="E747" s="47">
        <v>0.2</v>
      </c>
      <c r="F747" s="44"/>
      <c r="G747" s="38"/>
      <c r="H747" s="38"/>
      <c r="I747" s="45"/>
      <c r="J747" s="200"/>
      <c r="K747" s="200"/>
      <c r="L747" s="200"/>
      <c r="M747" s="200"/>
      <c r="N747" s="200"/>
      <c r="O747" s="200"/>
      <c r="P747" s="200"/>
      <c r="Q747" s="44">
        <v>0.3</v>
      </c>
      <c r="R747" s="47">
        <v>0.3</v>
      </c>
      <c r="S747" s="44"/>
      <c r="T747" s="38"/>
      <c r="U747" s="38"/>
      <c r="V747" s="47"/>
      <c r="W747" s="511" t="s">
        <v>139</v>
      </c>
      <c r="X747" s="511"/>
      <c r="Y747" s="511"/>
      <c r="Z747" s="38"/>
      <c r="AA747" s="51">
        <v>150</v>
      </c>
      <c r="AB747" s="38"/>
      <c r="AC747" s="57"/>
      <c r="AD747" s="57"/>
      <c r="AE747" s="38"/>
      <c r="AF747" s="38"/>
      <c r="AG747" s="57"/>
      <c r="AH747" s="57"/>
      <c r="AI747" s="38"/>
      <c r="AJ747" s="38"/>
      <c r="AK747" s="57"/>
      <c r="AL747" s="57"/>
      <c r="AM747" s="57"/>
      <c r="AN747" s="57"/>
      <c r="AO747" s="38"/>
      <c r="AP747" s="51">
        <v>180</v>
      </c>
      <c r="AQ747" s="38"/>
      <c r="AR747" s="57"/>
      <c r="AS747" s="57"/>
      <c r="AT747" s="38"/>
      <c r="AU747" s="38"/>
      <c r="AV747" s="57"/>
      <c r="AW747" s="57"/>
      <c r="AX747" s="38"/>
      <c r="AY747" s="38"/>
      <c r="AZ747" s="57"/>
      <c r="BA747" s="57"/>
      <c r="BB747" s="57"/>
      <c r="BC747" s="57"/>
      <c r="BE747" s="200"/>
      <c r="BF747" s="200"/>
      <c r="BG747" s="200"/>
      <c r="BH747" s="200"/>
      <c r="BI747" s="200"/>
      <c r="BJ747" s="200"/>
      <c r="BK747" s="200"/>
    </row>
    <row r="748" spans="1:63" ht="15.75" customHeight="1" x14ac:dyDescent="0.25">
      <c r="A748" s="512" t="s">
        <v>6</v>
      </c>
      <c r="B748" s="512"/>
      <c r="C748" s="512"/>
      <c r="D748" s="54">
        <v>7</v>
      </c>
      <c r="E748" s="47">
        <v>7</v>
      </c>
      <c r="F748" s="50"/>
      <c r="G748" s="51"/>
      <c r="H748" s="51"/>
      <c r="I748" s="52"/>
      <c r="J748" s="201"/>
      <c r="K748" s="201"/>
      <c r="L748" s="201"/>
      <c r="M748" s="201"/>
      <c r="N748" s="201"/>
      <c r="O748" s="201"/>
      <c r="P748" s="201"/>
      <c r="Q748" s="44">
        <v>10</v>
      </c>
      <c r="R748" s="47">
        <v>10</v>
      </c>
      <c r="S748" s="50"/>
      <c r="T748" s="51"/>
      <c r="U748" s="38"/>
      <c r="V748" s="47"/>
      <c r="W748" s="513" t="s">
        <v>71</v>
      </c>
      <c r="X748" s="513"/>
      <c r="Y748" s="513"/>
      <c r="Z748" s="38">
        <v>2</v>
      </c>
      <c r="AA748" s="38">
        <v>2</v>
      </c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>
        <v>3</v>
      </c>
      <c r="AP748" s="38">
        <v>3</v>
      </c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E748" s="201"/>
      <c r="BF748" s="201"/>
      <c r="BG748" s="201"/>
      <c r="BH748" s="201"/>
      <c r="BI748" s="201"/>
      <c r="BJ748" s="201"/>
      <c r="BK748" s="201"/>
    </row>
    <row r="749" spans="1:63" ht="15.75" customHeight="1" x14ac:dyDescent="0.25">
      <c r="A749" s="512" t="s">
        <v>25</v>
      </c>
      <c r="B749" s="512"/>
      <c r="C749" s="512"/>
      <c r="D749" s="54">
        <v>92</v>
      </c>
      <c r="E749" s="47">
        <v>90</v>
      </c>
      <c r="F749" s="50"/>
      <c r="G749" s="51"/>
      <c r="H749" s="51"/>
      <c r="I749" s="52"/>
      <c r="J749" s="201"/>
      <c r="K749" s="201"/>
      <c r="L749" s="201"/>
      <c r="M749" s="201"/>
      <c r="N749" s="201"/>
      <c r="O749" s="201"/>
      <c r="P749" s="201"/>
      <c r="Q749" s="44">
        <v>92</v>
      </c>
      <c r="R749" s="47">
        <v>90</v>
      </c>
      <c r="S749" s="50"/>
      <c r="T749" s="51"/>
      <c r="U749" s="38"/>
      <c r="V749" s="47"/>
      <c r="W749" s="513" t="s">
        <v>25</v>
      </c>
      <c r="X749" s="513"/>
      <c r="Y749" s="513"/>
      <c r="Z749" s="38">
        <v>75</v>
      </c>
      <c r="AA749" s="38">
        <v>75</v>
      </c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>
        <v>90</v>
      </c>
      <c r="AP749" s="38">
        <v>90</v>
      </c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E749" s="201"/>
      <c r="BF749" s="201"/>
      <c r="BG749" s="201"/>
      <c r="BH749" s="201"/>
      <c r="BI749" s="201"/>
      <c r="BJ749" s="201"/>
      <c r="BK749" s="201"/>
    </row>
    <row r="750" spans="1:63" ht="15.75" customHeight="1" x14ac:dyDescent="0.25">
      <c r="A750" s="512" t="s">
        <v>61</v>
      </c>
      <c r="B750" s="512"/>
      <c r="C750" s="512"/>
      <c r="D750" s="54">
        <v>40</v>
      </c>
      <c r="E750" s="47">
        <v>40</v>
      </c>
      <c r="F750" s="201">
        <v>2.65</v>
      </c>
      <c r="G750" s="201">
        <v>2.33</v>
      </c>
      <c r="H750" s="201">
        <v>11.31</v>
      </c>
      <c r="I750" s="201">
        <v>77</v>
      </c>
      <c r="J750" s="289">
        <v>0.04</v>
      </c>
      <c r="K750" s="290">
        <v>1.19</v>
      </c>
      <c r="L750" s="290">
        <v>18</v>
      </c>
      <c r="M750" s="290">
        <v>112</v>
      </c>
      <c r="N750" s="290">
        <v>82.6</v>
      </c>
      <c r="O750" s="290">
        <v>13.5</v>
      </c>
      <c r="P750" s="112">
        <v>0.28000000000000003</v>
      </c>
      <c r="Q750" s="44">
        <v>60</v>
      </c>
      <c r="R750" s="47">
        <v>60</v>
      </c>
      <c r="S750" s="201">
        <v>2.67</v>
      </c>
      <c r="T750" s="201">
        <v>2.34</v>
      </c>
      <c r="U750" s="200">
        <v>14.31</v>
      </c>
      <c r="V750" s="200">
        <v>89</v>
      </c>
      <c r="W750" s="162"/>
      <c r="X750" s="162"/>
      <c r="Y750" s="162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  <c r="AZ750" s="111"/>
      <c r="BA750" s="111"/>
      <c r="BB750" s="111"/>
      <c r="BC750" s="111"/>
      <c r="BE750" s="289">
        <v>0.04</v>
      </c>
      <c r="BF750" s="290">
        <v>1.2</v>
      </c>
      <c r="BG750" s="290">
        <v>18</v>
      </c>
      <c r="BH750" s="290">
        <v>113.9</v>
      </c>
      <c r="BI750" s="290">
        <v>83.5</v>
      </c>
      <c r="BJ750" s="290">
        <v>13.9</v>
      </c>
      <c r="BK750" s="112">
        <v>0.28000000000000003</v>
      </c>
    </row>
    <row r="751" spans="1:63" ht="15.75" customHeight="1" x14ac:dyDescent="0.25">
      <c r="A751" s="517" t="s">
        <v>188</v>
      </c>
      <c r="B751" s="517"/>
      <c r="C751" s="517"/>
      <c r="D751" s="61"/>
      <c r="E751" s="166">
        <f>SUM(E728+E746)</f>
        <v>215</v>
      </c>
      <c r="F751" s="117">
        <f t="shared" ref="F751:P751" si="77">SUM(F750:F750)</f>
        <v>2.65</v>
      </c>
      <c r="G751" s="117">
        <f t="shared" si="77"/>
        <v>2.33</v>
      </c>
      <c r="H751" s="117">
        <f t="shared" si="77"/>
        <v>11.31</v>
      </c>
      <c r="I751" s="117">
        <f t="shared" si="77"/>
        <v>77</v>
      </c>
      <c r="J751" s="117">
        <f t="shared" si="77"/>
        <v>0.04</v>
      </c>
      <c r="K751" s="117">
        <f t="shared" si="77"/>
        <v>1.19</v>
      </c>
      <c r="L751" s="117">
        <f t="shared" si="77"/>
        <v>18</v>
      </c>
      <c r="M751" s="117">
        <f t="shared" si="77"/>
        <v>112</v>
      </c>
      <c r="N751" s="117">
        <f t="shared" si="77"/>
        <v>82.6</v>
      </c>
      <c r="O751" s="117">
        <f t="shared" si="77"/>
        <v>13.5</v>
      </c>
      <c r="P751" s="117">
        <f t="shared" si="77"/>
        <v>0.28000000000000003</v>
      </c>
      <c r="Q751" s="192"/>
      <c r="R751" s="166">
        <f>SUM(R728+R746)</f>
        <v>245</v>
      </c>
      <c r="S751" s="117">
        <f t="shared" ref="S751:BK751" si="78">SUM(S750:S750)</f>
        <v>2.67</v>
      </c>
      <c r="T751" s="117">
        <f t="shared" si="78"/>
        <v>2.34</v>
      </c>
      <c r="U751" s="117">
        <f t="shared" si="78"/>
        <v>14.31</v>
      </c>
      <c r="V751" s="117">
        <f t="shared" si="78"/>
        <v>89</v>
      </c>
      <c r="W751" s="117">
        <f t="shared" si="78"/>
        <v>0</v>
      </c>
      <c r="X751" s="117">
        <f t="shared" si="78"/>
        <v>0</v>
      </c>
      <c r="Y751" s="117">
        <f t="shared" si="78"/>
        <v>0</v>
      </c>
      <c r="Z751" s="117">
        <f t="shared" si="78"/>
        <v>0</v>
      </c>
      <c r="AA751" s="117">
        <f t="shared" si="78"/>
        <v>0</v>
      </c>
      <c r="AB751" s="117">
        <f t="shared" si="78"/>
        <v>0</v>
      </c>
      <c r="AC751" s="117">
        <f t="shared" si="78"/>
        <v>0</v>
      </c>
      <c r="AD751" s="117">
        <f t="shared" si="78"/>
        <v>0</v>
      </c>
      <c r="AE751" s="117">
        <f t="shared" si="78"/>
        <v>0</v>
      </c>
      <c r="AF751" s="117">
        <f t="shared" si="78"/>
        <v>0</v>
      </c>
      <c r="AG751" s="117">
        <f t="shared" si="78"/>
        <v>0</v>
      </c>
      <c r="AH751" s="117">
        <f t="shared" si="78"/>
        <v>0</v>
      </c>
      <c r="AI751" s="117">
        <f t="shared" si="78"/>
        <v>0</v>
      </c>
      <c r="AJ751" s="117">
        <f t="shared" si="78"/>
        <v>0</v>
      </c>
      <c r="AK751" s="117">
        <f t="shared" si="78"/>
        <v>0</v>
      </c>
      <c r="AL751" s="117">
        <f t="shared" si="78"/>
        <v>0</v>
      </c>
      <c r="AM751" s="117">
        <f t="shared" si="78"/>
        <v>0</v>
      </c>
      <c r="AN751" s="117">
        <f t="shared" si="78"/>
        <v>0</v>
      </c>
      <c r="AO751" s="117">
        <f t="shared" si="78"/>
        <v>0</v>
      </c>
      <c r="AP751" s="117">
        <f t="shared" si="78"/>
        <v>0</v>
      </c>
      <c r="AQ751" s="117">
        <f t="shared" si="78"/>
        <v>0</v>
      </c>
      <c r="AR751" s="117">
        <f t="shared" si="78"/>
        <v>0</v>
      </c>
      <c r="AS751" s="117">
        <f t="shared" si="78"/>
        <v>0</v>
      </c>
      <c r="AT751" s="117">
        <f t="shared" si="78"/>
        <v>0</v>
      </c>
      <c r="AU751" s="117">
        <f t="shared" si="78"/>
        <v>0</v>
      </c>
      <c r="AV751" s="117">
        <f t="shared" si="78"/>
        <v>0</v>
      </c>
      <c r="AW751" s="117">
        <f t="shared" si="78"/>
        <v>0</v>
      </c>
      <c r="AX751" s="117">
        <f t="shared" si="78"/>
        <v>0</v>
      </c>
      <c r="AY751" s="117">
        <f t="shared" si="78"/>
        <v>0</v>
      </c>
      <c r="AZ751" s="117">
        <f t="shared" si="78"/>
        <v>0</v>
      </c>
      <c r="BA751" s="117">
        <f t="shared" si="78"/>
        <v>0</v>
      </c>
      <c r="BB751" s="117">
        <f t="shared" si="78"/>
        <v>0</v>
      </c>
      <c r="BC751" s="117">
        <f t="shared" si="78"/>
        <v>0</v>
      </c>
      <c r="BD751" s="117">
        <f t="shared" si="78"/>
        <v>0</v>
      </c>
      <c r="BE751" s="117">
        <f t="shared" si="78"/>
        <v>0.04</v>
      </c>
      <c r="BF751" s="117">
        <f t="shared" si="78"/>
        <v>1.2</v>
      </c>
      <c r="BG751" s="117">
        <f t="shared" si="78"/>
        <v>18</v>
      </c>
      <c r="BH751" s="117">
        <f t="shared" si="78"/>
        <v>113.9</v>
      </c>
      <c r="BI751" s="117">
        <f t="shared" si="78"/>
        <v>83.5</v>
      </c>
      <c r="BJ751" s="117">
        <f t="shared" si="78"/>
        <v>13.9</v>
      </c>
      <c r="BK751" s="117">
        <f t="shared" si="78"/>
        <v>0.28000000000000003</v>
      </c>
    </row>
    <row r="752" spans="1:63" ht="15.75" customHeight="1" x14ac:dyDescent="0.25">
      <c r="A752" s="541" t="s">
        <v>189</v>
      </c>
      <c r="B752" s="541"/>
      <c r="C752" s="541"/>
      <c r="D752" s="79"/>
      <c r="E752" s="78">
        <f t="shared" ref="E752:P752" si="79">SUM(E688+E724+E751)</f>
        <v>1195</v>
      </c>
      <c r="F752" s="107">
        <f t="shared" si="79"/>
        <v>31.299999999999997</v>
      </c>
      <c r="G752" s="107">
        <f t="shared" si="79"/>
        <v>26.019999999999996</v>
      </c>
      <c r="H752" s="107">
        <f t="shared" si="79"/>
        <v>168.10000000000002</v>
      </c>
      <c r="I752" s="181">
        <f t="shared" si="79"/>
        <v>1040.8800000000001</v>
      </c>
      <c r="J752" s="181">
        <f t="shared" si="79"/>
        <v>0.45999999999999996</v>
      </c>
      <c r="K752" s="181">
        <f t="shared" si="79"/>
        <v>52.7</v>
      </c>
      <c r="L752" s="181">
        <f t="shared" si="79"/>
        <v>81.900000000000006</v>
      </c>
      <c r="M752" s="181">
        <f t="shared" si="79"/>
        <v>416.43</v>
      </c>
      <c r="N752" s="181">
        <f t="shared" si="79"/>
        <v>662</v>
      </c>
      <c r="O752" s="181">
        <f t="shared" si="79"/>
        <v>239.08</v>
      </c>
      <c r="P752" s="181">
        <f t="shared" si="79"/>
        <v>11.76</v>
      </c>
      <c r="Q752" s="188"/>
      <c r="R752" s="78">
        <f>SUM(R688+R724+R751)</f>
        <v>1518</v>
      </c>
      <c r="S752" s="107">
        <f>SUM(S688+S724+S751)</f>
        <v>39.159999999999997</v>
      </c>
      <c r="T752" s="107">
        <f>SUM(T688+T724+T751)</f>
        <v>34.200000000000003</v>
      </c>
      <c r="U752" s="107">
        <f>SUM(U688+U724+U751)</f>
        <v>208.57</v>
      </c>
      <c r="V752" s="107">
        <f>SUM(V688+V724+V751)</f>
        <v>1326.34</v>
      </c>
      <c r="W752" s="513" t="s">
        <v>34</v>
      </c>
      <c r="X752" s="513"/>
      <c r="Y752" s="513"/>
      <c r="Z752" s="38" t="s">
        <v>241</v>
      </c>
      <c r="AA752" s="38">
        <v>4</v>
      </c>
      <c r="AB752" s="38"/>
      <c r="AC752" s="89"/>
      <c r="AD752" s="89"/>
      <c r="AE752" s="38"/>
      <c r="AF752" s="38"/>
      <c r="AG752" s="89"/>
      <c r="AH752" s="89"/>
      <c r="AI752" s="38"/>
      <c r="AJ752" s="38"/>
      <c r="AK752" s="89"/>
      <c r="AL752" s="89"/>
      <c r="AM752" s="89"/>
      <c r="AN752" s="89"/>
      <c r="AO752" s="38" t="s">
        <v>241</v>
      </c>
      <c r="AP752" s="38">
        <v>4</v>
      </c>
      <c r="AQ752" s="38"/>
      <c r="AR752" s="89"/>
      <c r="AS752" s="89"/>
      <c r="AT752" s="38"/>
      <c r="AU752" s="38"/>
      <c r="AV752" s="89"/>
      <c r="AW752" s="89"/>
      <c r="AX752" s="38"/>
      <c r="AY752" s="38"/>
      <c r="AZ752" s="89"/>
      <c r="BA752" s="89"/>
      <c r="BB752" s="89"/>
      <c r="BC752" s="89"/>
      <c r="BE752" s="107">
        <f t="shared" ref="BE752:BK752" si="80">SUM(BE688+BE724+BE751)</f>
        <v>0.61899999999999999</v>
      </c>
      <c r="BF752" s="107">
        <f t="shared" si="80"/>
        <v>61.870000000000005</v>
      </c>
      <c r="BG752" s="107">
        <f t="shared" si="80"/>
        <v>98.8</v>
      </c>
      <c r="BH752" s="107">
        <f t="shared" si="80"/>
        <v>483.58000000000004</v>
      </c>
      <c r="BI752" s="107">
        <f t="shared" si="80"/>
        <v>751.18999999999994</v>
      </c>
      <c r="BJ752" s="107">
        <f t="shared" si="80"/>
        <v>269.04999999999995</v>
      </c>
      <c r="BK752" s="107">
        <f t="shared" si="80"/>
        <v>13.93</v>
      </c>
    </row>
    <row r="753" spans="1:63" ht="15.75" customHeight="1" x14ac:dyDescent="0.25">
      <c r="A753" s="542" t="s">
        <v>49</v>
      </c>
      <c r="B753" s="542"/>
      <c r="C753" s="542"/>
      <c r="D753" s="54"/>
      <c r="E753" s="47"/>
      <c r="F753" s="44"/>
      <c r="G753" s="38"/>
      <c r="H753" s="38"/>
      <c r="I753" s="45"/>
      <c r="J753" s="200"/>
      <c r="K753" s="200"/>
      <c r="L753" s="200"/>
      <c r="M753" s="200"/>
      <c r="N753" s="200"/>
      <c r="O753" s="200"/>
      <c r="P753" s="200"/>
      <c r="Q753" s="44"/>
      <c r="R753" s="47"/>
      <c r="S753" s="50"/>
      <c r="T753" s="51"/>
      <c r="U753" s="38"/>
      <c r="V753" s="47"/>
      <c r="W753" s="513" t="s">
        <v>31</v>
      </c>
      <c r="X753" s="513"/>
      <c r="Y753" s="513"/>
      <c r="Z753" s="38">
        <v>4</v>
      </c>
      <c r="AA753" s="38">
        <v>4</v>
      </c>
      <c r="AB753" s="38"/>
      <c r="AC753" s="57"/>
      <c r="AD753" s="57"/>
      <c r="AE753" s="38"/>
      <c r="AF753" s="38"/>
      <c r="AG753" s="57"/>
      <c r="AH753" s="57"/>
      <c r="AI753" s="38"/>
      <c r="AJ753" s="38"/>
      <c r="AK753" s="57"/>
      <c r="AL753" s="57"/>
      <c r="AM753" s="57"/>
      <c r="AN753" s="57"/>
      <c r="AO753" s="38">
        <v>4</v>
      </c>
      <c r="AP753" s="38">
        <v>4</v>
      </c>
      <c r="AQ753" s="38"/>
      <c r="AR753" s="57"/>
      <c r="AS753" s="57"/>
      <c r="AT753" s="38"/>
      <c r="AU753" s="38"/>
      <c r="AV753" s="57"/>
      <c r="AW753" s="57"/>
      <c r="AX753" s="38"/>
      <c r="AY753" s="38"/>
      <c r="AZ753" s="57"/>
      <c r="BA753" s="57"/>
      <c r="BB753" s="57"/>
      <c r="BC753" s="57"/>
      <c r="BE753" s="200"/>
      <c r="BF753" s="200"/>
      <c r="BG753" s="200"/>
      <c r="BH753" s="200"/>
      <c r="BI753" s="200"/>
      <c r="BJ753" s="200"/>
      <c r="BK753" s="200"/>
    </row>
    <row r="754" spans="1:63" ht="15.75" customHeight="1" x14ac:dyDescent="0.25">
      <c r="A754" s="504" t="s">
        <v>13</v>
      </c>
      <c r="B754" s="504"/>
      <c r="C754" s="504"/>
      <c r="D754" s="54"/>
      <c r="E754" s="49"/>
      <c r="F754" s="44"/>
      <c r="G754" s="38"/>
      <c r="H754" s="38"/>
      <c r="I754" s="45"/>
      <c r="J754" s="200"/>
      <c r="K754" s="200"/>
      <c r="L754" s="200"/>
      <c r="M754" s="200"/>
      <c r="N754" s="200"/>
      <c r="O754" s="200"/>
      <c r="P754" s="200"/>
      <c r="Q754" s="44"/>
      <c r="R754" s="47"/>
      <c r="S754" s="44"/>
      <c r="T754" s="38"/>
      <c r="U754" s="38"/>
      <c r="V754" s="47"/>
      <c r="W754" s="75"/>
      <c r="X754" s="75"/>
      <c r="Y754" s="55"/>
      <c r="Z754" s="38"/>
      <c r="AA754" s="38"/>
      <c r="AB754" s="38"/>
      <c r="AC754" s="57"/>
      <c r="AD754" s="57"/>
      <c r="AE754" s="38"/>
      <c r="AF754" s="38"/>
      <c r="AG754" s="57"/>
      <c r="AH754" s="57"/>
      <c r="AI754" s="38"/>
      <c r="AJ754" s="38"/>
      <c r="AK754" s="57"/>
      <c r="AL754" s="57"/>
      <c r="AM754" s="57"/>
      <c r="AN754" s="57"/>
      <c r="AO754" s="38"/>
      <c r="AP754" s="38"/>
      <c r="AQ754" s="38"/>
      <c r="AR754" s="57"/>
      <c r="AS754" s="57"/>
      <c r="AT754" s="38"/>
      <c r="AU754" s="38"/>
      <c r="AV754" s="57"/>
      <c r="AW754" s="57"/>
      <c r="AX754" s="38"/>
      <c r="AY754" s="38"/>
      <c r="AZ754" s="57"/>
      <c r="BA754" s="57"/>
      <c r="BB754" s="57"/>
      <c r="BC754" s="57"/>
      <c r="BE754" s="200"/>
      <c r="BF754" s="200"/>
      <c r="BG754" s="200"/>
      <c r="BH754" s="200"/>
      <c r="BI754" s="200"/>
      <c r="BJ754" s="200"/>
      <c r="BK754" s="200"/>
    </row>
    <row r="755" spans="1:63" ht="15.75" customHeight="1" x14ac:dyDescent="0.25">
      <c r="A755" s="504" t="s">
        <v>309</v>
      </c>
      <c r="B755" s="504"/>
      <c r="C755" s="504"/>
      <c r="D755" s="54"/>
      <c r="E755" s="97"/>
      <c r="F755" s="44"/>
      <c r="G755" s="38"/>
      <c r="H755" s="38"/>
      <c r="I755" s="270"/>
      <c r="J755" s="175"/>
      <c r="K755" s="176"/>
      <c r="L755" s="176"/>
      <c r="M755" s="176"/>
      <c r="N755" s="176"/>
      <c r="O755" s="176"/>
      <c r="P755" s="177"/>
      <c r="Q755" s="54"/>
      <c r="R755" s="97"/>
      <c r="S755" s="44"/>
      <c r="T755" s="38"/>
      <c r="U755" s="38"/>
      <c r="V755" s="47"/>
      <c r="W755" s="511" t="s">
        <v>81</v>
      </c>
      <c r="X755" s="511"/>
      <c r="Y755" s="511"/>
      <c r="Z755" s="38"/>
      <c r="AA755" s="71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71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E755" s="175"/>
      <c r="BF755" s="176"/>
      <c r="BG755" s="176"/>
      <c r="BH755" s="176"/>
      <c r="BI755" s="176"/>
      <c r="BJ755" s="176"/>
      <c r="BK755" s="177"/>
    </row>
    <row r="756" spans="1:63" ht="15.75" customHeight="1" x14ac:dyDescent="0.25">
      <c r="A756" s="504" t="s">
        <v>150</v>
      </c>
      <c r="B756" s="504"/>
      <c r="C756" s="504"/>
      <c r="D756" s="54"/>
      <c r="E756" s="49">
        <v>150</v>
      </c>
      <c r="F756" s="44"/>
      <c r="G756" s="38"/>
      <c r="H756" s="38"/>
      <c r="I756" s="270"/>
      <c r="J756" s="175"/>
      <c r="K756" s="176"/>
      <c r="L756" s="176"/>
      <c r="M756" s="176"/>
      <c r="N756" s="176"/>
      <c r="O756" s="176"/>
      <c r="P756" s="177"/>
      <c r="Q756" s="54"/>
      <c r="R756" s="49">
        <v>200</v>
      </c>
      <c r="S756" s="44"/>
      <c r="T756" s="38"/>
      <c r="U756" s="38"/>
      <c r="V756" s="47"/>
      <c r="W756" s="511" t="s">
        <v>150</v>
      </c>
      <c r="X756" s="511"/>
      <c r="Y756" s="511"/>
      <c r="Z756" s="38"/>
      <c r="AA756" s="51">
        <v>150</v>
      </c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51">
        <v>200</v>
      </c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E756" s="175"/>
      <c r="BF756" s="176"/>
      <c r="BG756" s="176"/>
      <c r="BH756" s="176"/>
      <c r="BI756" s="176"/>
      <c r="BJ756" s="176"/>
      <c r="BK756" s="177"/>
    </row>
    <row r="757" spans="1:63" ht="15.75" customHeight="1" x14ac:dyDescent="0.25">
      <c r="A757" s="512" t="s">
        <v>25</v>
      </c>
      <c r="B757" s="512"/>
      <c r="C757" s="512"/>
      <c r="D757" s="54">
        <v>105</v>
      </c>
      <c r="E757" s="47">
        <v>105</v>
      </c>
      <c r="F757" s="44"/>
      <c r="G757" s="38"/>
      <c r="H757" s="38"/>
      <c r="I757" s="270"/>
      <c r="J757" s="175"/>
      <c r="K757" s="176"/>
      <c r="L757" s="176"/>
      <c r="M757" s="176"/>
      <c r="N757" s="176"/>
      <c r="O757" s="176"/>
      <c r="P757" s="177"/>
      <c r="Q757" s="54">
        <v>140</v>
      </c>
      <c r="R757" s="47">
        <v>140</v>
      </c>
      <c r="S757" s="44"/>
      <c r="T757" s="38"/>
      <c r="U757" s="38"/>
      <c r="V757" s="47"/>
      <c r="W757" s="513" t="s">
        <v>25</v>
      </c>
      <c r="X757" s="513"/>
      <c r="Y757" s="513"/>
      <c r="Z757" s="38">
        <v>105</v>
      </c>
      <c r="AA757" s="38">
        <v>105</v>
      </c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>
        <v>140</v>
      </c>
      <c r="AP757" s="38">
        <v>140</v>
      </c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E757" s="175"/>
      <c r="BF757" s="176"/>
      <c r="BG757" s="176"/>
      <c r="BH757" s="176"/>
      <c r="BI757" s="176"/>
      <c r="BJ757" s="176"/>
      <c r="BK757" s="177"/>
    </row>
    <row r="758" spans="1:63" ht="15.75" customHeight="1" x14ac:dyDescent="0.25">
      <c r="A758" s="512" t="s">
        <v>310</v>
      </c>
      <c r="B758" s="512"/>
      <c r="C758" s="512"/>
      <c r="D758" s="54">
        <v>12</v>
      </c>
      <c r="E758" s="47">
        <v>12</v>
      </c>
      <c r="F758" s="44"/>
      <c r="G758" s="38"/>
      <c r="H758" s="38"/>
      <c r="I758" s="270"/>
      <c r="J758" s="175"/>
      <c r="K758" s="176"/>
      <c r="L758" s="176"/>
      <c r="M758" s="176"/>
      <c r="N758" s="176"/>
      <c r="O758" s="176"/>
      <c r="P758" s="177"/>
      <c r="Q758" s="54">
        <v>16</v>
      </c>
      <c r="R758" s="47">
        <v>16</v>
      </c>
      <c r="S758" s="44"/>
      <c r="T758" s="38"/>
      <c r="U758" s="38"/>
      <c r="V758" s="47"/>
      <c r="W758" s="513" t="s">
        <v>73</v>
      </c>
      <c r="X758" s="513"/>
      <c r="Y758" s="513"/>
      <c r="Z758" s="38">
        <v>12</v>
      </c>
      <c r="AA758" s="38">
        <v>12</v>
      </c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>
        <v>16</v>
      </c>
      <c r="AP758" s="38">
        <v>16</v>
      </c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E758" s="175"/>
      <c r="BF758" s="176"/>
      <c r="BG758" s="176"/>
      <c r="BH758" s="176"/>
      <c r="BI758" s="176"/>
      <c r="BJ758" s="176"/>
      <c r="BK758" s="177"/>
    </row>
    <row r="759" spans="1:63" ht="15.75" customHeight="1" x14ac:dyDescent="0.25">
      <c r="A759" s="512" t="s">
        <v>12</v>
      </c>
      <c r="B759" s="512"/>
      <c r="C759" s="512"/>
      <c r="D759" s="54">
        <v>1.5</v>
      </c>
      <c r="E759" s="47">
        <v>1.5</v>
      </c>
      <c r="F759" s="44"/>
      <c r="G759" s="38"/>
      <c r="H759" s="38"/>
      <c r="I759" s="270"/>
      <c r="J759" s="175"/>
      <c r="K759" s="176"/>
      <c r="L759" s="176"/>
      <c r="M759" s="176"/>
      <c r="N759" s="176"/>
      <c r="O759" s="176"/>
      <c r="P759" s="177"/>
      <c r="Q759" s="54">
        <v>2</v>
      </c>
      <c r="R759" s="47">
        <v>2</v>
      </c>
      <c r="S759" s="44"/>
      <c r="T759" s="38"/>
      <c r="U759" s="38"/>
      <c r="V759" s="47"/>
      <c r="W759" s="513" t="s">
        <v>12</v>
      </c>
      <c r="X759" s="513"/>
      <c r="Y759" s="513"/>
      <c r="Z759" s="38">
        <v>1.5</v>
      </c>
      <c r="AA759" s="38">
        <v>1.5</v>
      </c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>
        <v>2</v>
      </c>
      <c r="AP759" s="38">
        <v>2</v>
      </c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E759" s="175"/>
      <c r="BF759" s="176"/>
      <c r="BG759" s="176"/>
      <c r="BH759" s="176"/>
      <c r="BI759" s="176"/>
      <c r="BJ759" s="176"/>
      <c r="BK759" s="177"/>
    </row>
    <row r="760" spans="1:63" ht="15.75" customHeight="1" x14ac:dyDescent="0.25">
      <c r="A760" s="512" t="s">
        <v>6</v>
      </c>
      <c r="B760" s="512"/>
      <c r="C760" s="512"/>
      <c r="D760" s="54">
        <v>1.2</v>
      </c>
      <c r="E760" s="47">
        <v>1.2</v>
      </c>
      <c r="F760" s="44"/>
      <c r="G760" s="38"/>
      <c r="H760" s="38"/>
      <c r="I760" s="270"/>
      <c r="J760" s="175"/>
      <c r="K760" s="176"/>
      <c r="L760" s="176"/>
      <c r="M760" s="176"/>
      <c r="N760" s="176"/>
      <c r="O760" s="176"/>
      <c r="P760" s="177"/>
      <c r="Q760" s="54">
        <v>1.6</v>
      </c>
      <c r="R760" s="47">
        <v>1.6</v>
      </c>
      <c r="S760" s="44"/>
      <c r="T760" s="38"/>
      <c r="U760" s="38"/>
      <c r="V760" s="47"/>
      <c r="W760" s="513" t="s">
        <v>6</v>
      </c>
      <c r="X760" s="513"/>
      <c r="Y760" s="513"/>
      <c r="Z760" s="38">
        <v>1.2</v>
      </c>
      <c r="AA760" s="38">
        <v>1.2</v>
      </c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>
        <v>1.6</v>
      </c>
      <c r="AP760" s="38">
        <v>1.6</v>
      </c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E760" s="175"/>
      <c r="BF760" s="176"/>
      <c r="BG760" s="176"/>
      <c r="BH760" s="176"/>
      <c r="BI760" s="176"/>
      <c r="BJ760" s="176"/>
      <c r="BK760" s="177"/>
    </row>
    <row r="761" spans="1:63" ht="15.75" customHeight="1" x14ac:dyDescent="0.25">
      <c r="A761" s="604" t="s">
        <v>61</v>
      </c>
      <c r="B761" s="604"/>
      <c r="C761" s="604"/>
      <c r="D761" s="86">
        <v>45</v>
      </c>
      <c r="E761" s="87">
        <v>45</v>
      </c>
      <c r="F761" s="88"/>
      <c r="G761" s="89"/>
      <c r="H761" s="89"/>
      <c r="I761" s="294"/>
      <c r="J761" s="295"/>
      <c r="K761" s="296"/>
      <c r="L761" s="296"/>
      <c r="M761" s="296"/>
      <c r="N761" s="296"/>
      <c r="O761" s="296"/>
      <c r="P761" s="297"/>
      <c r="Q761" s="86">
        <v>75</v>
      </c>
      <c r="R761" s="87">
        <v>75</v>
      </c>
      <c r="S761" s="88"/>
      <c r="T761" s="89"/>
      <c r="U761" s="89"/>
      <c r="V761" s="87"/>
      <c r="W761" s="529" t="s">
        <v>61</v>
      </c>
      <c r="X761" s="529"/>
      <c r="Y761" s="529"/>
      <c r="Z761" s="89">
        <v>45</v>
      </c>
      <c r="AA761" s="89">
        <v>45</v>
      </c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>
        <v>75</v>
      </c>
      <c r="AP761" s="89">
        <v>75</v>
      </c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E761" s="295"/>
      <c r="BF761" s="296"/>
      <c r="BG761" s="296"/>
      <c r="BH761" s="296"/>
      <c r="BI761" s="296"/>
      <c r="BJ761" s="296"/>
      <c r="BK761" s="297"/>
    </row>
    <row r="762" spans="1:63" ht="15.75" customHeight="1" x14ac:dyDescent="0.3">
      <c r="A762" s="504"/>
      <c r="B762" s="504"/>
      <c r="C762" s="504"/>
      <c r="D762" s="54"/>
      <c r="E762" s="47"/>
      <c r="F762" s="56">
        <v>4.34</v>
      </c>
      <c r="G762" s="57">
        <v>4.0999999999999996</v>
      </c>
      <c r="H762" s="57">
        <v>13.92</v>
      </c>
      <c r="I762" s="279">
        <v>110.1</v>
      </c>
      <c r="J762" s="280">
        <v>7.0000000000000007E-2</v>
      </c>
      <c r="K762" s="281">
        <v>0.69</v>
      </c>
      <c r="L762" s="281">
        <v>22.95</v>
      </c>
      <c r="M762" s="281">
        <v>121.26</v>
      </c>
      <c r="N762" s="281">
        <v>116</v>
      </c>
      <c r="O762" s="281">
        <v>21.68</v>
      </c>
      <c r="P762" s="56">
        <v>0.42</v>
      </c>
      <c r="Q762" s="54"/>
      <c r="R762" s="47"/>
      <c r="S762" s="56">
        <v>5.79</v>
      </c>
      <c r="T762" s="57">
        <v>5.47</v>
      </c>
      <c r="U762" s="58">
        <v>18.57</v>
      </c>
      <c r="V762" s="59">
        <v>146.80000000000001</v>
      </c>
      <c r="W762" s="511"/>
      <c r="X762" s="511"/>
      <c r="Y762" s="511"/>
      <c r="Z762" s="38"/>
      <c r="AA762" s="38"/>
      <c r="AB762" s="57">
        <v>88.77</v>
      </c>
      <c r="AC762" s="57">
        <v>178.95</v>
      </c>
      <c r="AD762" s="57">
        <v>121.44</v>
      </c>
      <c r="AE762" s="57">
        <v>22.2</v>
      </c>
      <c r="AF762" s="57">
        <v>116.83</v>
      </c>
      <c r="AG762" s="57">
        <v>0.4</v>
      </c>
      <c r="AH762" s="57">
        <v>22.95</v>
      </c>
      <c r="AI762" s="57">
        <v>16.2</v>
      </c>
      <c r="AJ762" s="57">
        <v>5.1000000000000004E-2</v>
      </c>
      <c r="AK762" s="57">
        <v>8.4000000000000005E-2</v>
      </c>
      <c r="AL762" s="57">
        <v>0.14000000000000001</v>
      </c>
      <c r="AM762" s="57">
        <v>0.26</v>
      </c>
      <c r="AN762" s="57">
        <v>0.68</v>
      </c>
      <c r="AO762" s="38"/>
      <c r="AP762" s="38"/>
      <c r="AQ762" s="57">
        <v>118.2</v>
      </c>
      <c r="AR762" s="57">
        <v>238.6</v>
      </c>
      <c r="AS762" s="57">
        <v>161.80000000000001</v>
      </c>
      <c r="AT762" s="57">
        <v>29.6</v>
      </c>
      <c r="AU762" s="57">
        <v>155.78</v>
      </c>
      <c r="AV762" s="57">
        <v>0.53</v>
      </c>
      <c r="AW762" s="57">
        <v>30.6</v>
      </c>
      <c r="AX762" s="57">
        <v>21.6</v>
      </c>
      <c r="AY762" s="57">
        <v>30.6</v>
      </c>
      <c r="AZ762" s="57">
        <v>0.68</v>
      </c>
      <c r="BA762" s="57">
        <v>0.19</v>
      </c>
      <c r="BB762" s="57">
        <v>0.35</v>
      </c>
      <c r="BC762" s="57">
        <v>0.91</v>
      </c>
      <c r="BE762" s="280">
        <v>0.1</v>
      </c>
      <c r="BF762" s="281">
        <v>0.91</v>
      </c>
      <c r="BG762" s="281">
        <v>23.86</v>
      </c>
      <c r="BH762" s="281">
        <v>132</v>
      </c>
      <c r="BI762" s="281">
        <v>128</v>
      </c>
      <c r="BJ762" s="281">
        <v>23.5</v>
      </c>
      <c r="BK762" s="56">
        <v>0.51</v>
      </c>
    </row>
    <row r="763" spans="1:63" s="1" customFormat="1" x14ac:dyDescent="0.25">
      <c r="A763" s="521" t="s">
        <v>140</v>
      </c>
      <c r="B763" s="522"/>
      <c r="C763" s="523"/>
      <c r="D763" s="17"/>
      <c r="E763" s="6">
        <v>40</v>
      </c>
      <c r="F763" s="9"/>
      <c r="G763" s="10"/>
      <c r="H763" s="10"/>
      <c r="I763" s="18"/>
      <c r="J763" s="10"/>
      <c r="K763" s="10"/>
      <c r="L763" s="10"/>
      <c r="M763" s="10"/>
      <c r="N763" s="10"/>
      <c r="O763" s="10"/>
      <c r="P763" s="10"/>
      <c r="Q763" s="3"/>
      <c r="R763" s="6">
        <v>40</v>
      </c>
      <c r="S763" s="9"/>
      <c r="T763" s="10"/>
      <c r="U763" s="7"/>
      <c r="V763" s="8"/>
      <c r="W763" s="521" t="s">
        <v>140</v>
      </c>
      <c r="X763" s="522"/>
      <c r="Y763" s="523"/>
      <c r="Z763" s="7"/>
      <c r="AA763" s="10">
        <v>40</v>
      </c>
      <c r="AB763" s="10"/>
      <c r="AC763" s="7"/>
      <c r="AD763" s="7"/>
      <c r="AE763" s="10"/>
      <c r="AF763" s="10"/>
      <c r="AG763" s="7"/>
      <c r="AH763" s="7"/>
      <c r="AI763" s="10"/>
      <c r="AJ763" s="10"/>
      <c r="AK763" s="7"/>
      <c r="AL763" s="7"/>
      <c r="AM763" s="7"/>
      <c r="AN763" s="7"/>
      <c r="AO763" s="7"/>
      <c r="AP763" s="10">
        <v>40</v>
      </c>
      <c r="AQ763" s="10"/>
      <c r="AR763" s="7"/>
      <c r="AS763" s="7"/>
      <c r="AT763" s="10"/>
      <c r="AU763" s="10"/>
      <c r="AV763" s="7"/>
      <c r="AW763" s="7"/>
      <c r="AX763" s="7"/>
      <c r="AY763" s="10"/>
      <c r="AZ763" s="10"/>
      <c r="BA763" s="7"/>
      <c r="BB763" s="7"/>
      <c r="BC763" s="7"/>
      <c r="BE763" s="10"/>
      <c r="BF763" s="10"/>
      <c r="BG763" s="10"/>
      <c r="BH763" s="10"/>
      <c r="BI763" s="10"/>
      <c r="BJ763" s="10"/>
      <c r="BK763" s="10"/>
    </row>
    <row r="764" spans="1:63" s="1" customFormat="1" x14ac:dyDescent="0.25">
      <c r="A764" s="543" t="s">
        <v>28</v>
      </c>
      <c r="B764" s="515"/>
      <c r="C764" s="516"/>
      <c r="D764" s="17">
        <v>5</v>
      </c>
      <c r="E764" s="6">
        <v>5</v>
      </c>
      <c r="F764" s="9"/>
      <c r="G764" s="10"/>
      <c r="H764" s="10"/>
      <c r="I764" s="18"/>
      <c r="J764" s="10"/>
      <c r="K764" s="10"/>
      <c r="L764" s="10"/>
      <c r="M764" s="10"/>
      <c r="N764" s="10"/>
      <c r="O764" s="10"/>
      <c r="P764" s="10"/>
      <c r="Q764" s="3">
        <v>5</v>
      </c>
      <c r="R764" s="6">
        <v>5</v>
      </c>
      <c r="S764" s="9"/>
      <c r="T764" s="10"/>
      <c r="U764" s="10"/>
      <c r="V764" s="6"/>
      <c r="W764" s="543" t="s">
        <v>28</v>
      </c>
      <c r="X764" s="515"/>
      <c r="Y764" s="516"/>
      <c r="Z764" s="7">
        <v>10</v>
      </c>
      <c r="AA764" s="10">
        <v>10</v>
      </c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7">
        <v>10</v>
      </c>
      <c r="AP764" s="10">
        <v>10</v>
      </c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E764" s="10"/>
      <c r="BF764" s="10"/>
      <c r="BG764" s="10"/>
      <c r="BH764" s="10"/>
      <c r="BI764" s="10"/>
      <c r="BJ764" s="10"/>
      <c r="BK764" s="10"/>
    </row>
    <row r="765" spans="1:63" s="1" customFormat="1" x14ac:dyDescent="0.25">
      <c r="A765" s="543" t="s">
        <v>10</v>
      </c>
      <c r="B765" s="515"/>
      <c r="C765" s="516"/>
      <c r="D765" s="17">
        <v>30</v>
      </c>
      <c r="E765" s="6">
        <v>30</v>
      </c>
      <c r="F765" s="9"/>
      <c r="G765" s="10"/>
      <c r="H765" s="10"/>
      <c r="I765" s="18"/>
      <c r="J765" s="10"/>
      <c r="K765" s="10"/>
      <c r="L765" s="10"/>
      <c r="M765" s="10"/>
      <c r="N765" s="10"/>
      <c r="O765" s="10"/>
      <c r="P765" s="10"/>
      <c r="Q765" s="3">
        <v>30</v>
      </c>
      <c r="R765" s="6">
        <v>30</v>
      </c>
      <c r="S765" s="9"/>
      <c r="T765" s="10"/>
      <c r="U765" s="10"/>
      <c r="V765" s="18"/>
      <c r="W765" s="543" t="s">
        <v>10</v>
      </c>
      <c r="X765" s="515"/>
      <c r="Y765" s="516"/>
      <c r="Z765" s="7">
        <v>30</v>
      </c>
      <c r="AA765" s="10">
        <v>30</v>
      </c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7">
        <v>30</v>
      </c>
      <c r="AP765" s="10">
        <v>30</v>
      </c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E765" s="10"/>
      <c r="BF765" s="10"/>
      <c r="BG765" s="10"/>
      <c r="BH765" s="10"/>
      <c r="BI765" s="10"/>
      <c r="BJ765" s="10"/>
      <c r="BK765" s="10"/>
    </row>
    <row r="766" spans="1:63" s="1" customFormat="1" ht="15.6" x14ac:dyDescent="0.3">
      <c r="A766" s="543"/>
      <c r="B766" s="515"/>
      <c r="C766" s="516"/>
      <c r="D766" s="17"/>
      <c r="E766" s="6"/>
      <c r="F766" s="9">
        <v>2.4500000000000002</v>
      </c>
      <c r="G766" s="10">
        <v>7.55</v>
      </c>
      <c r="H766" s="10">
        <v>14.62</v>
      </c>
      <c r="I766" s="10">
        <v>136</v>
      </c>
      <c r="J766" s="9">
        <v>0.05</v>
      </c>
      <c r="K766" s="10"/>
      <c r="L766" s="10">
        <v>40</v>
      </c>
      <c r="M766" s="10">
        <v>9.3000000000000007</v>
      </c>
      <c r="N766" s="10">
        <v>29.1</v>
      </c>
      <c r="O766" s="10">
        <v>9.9</v>
      </c>
      <c r="P766" s="214">
        <v>0.62</v>
      </c>
      <c r="Q766" s="17"/>
      <c r="R766" s="6"/>
      <c r="S766" s="9">
        <v>2.4500000000000002</v>
      </c>
      <c r="T766" s="10">
        <v>7.55</v>
      </c>
      <c r="U766" s="10">
        <v>14.62</v>
      </c>
      <c r="V766" s="10">
        <v>136</v>
      </c>
      <c r="W766" s="515"/>
      <c r="X766" s="515"/>
      <c r="Y766" s="516"/>
      <c r="Z766" s="7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7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E766" s="9">
        <v>0.05</v>
      </c>
      <c r="BF766" s="10"/>
      <c r="BG766" s="10">
        <v>40</v>
      </c>
      <c r="BH766" s="10">
        <v>9.3000000000000007</v>
      </c>
      <c r="BI766" s="10">
        <v>29.1</v>
      </c>
      <c r="BJ766" s="10">
        <v>9.9</v>
      </c>
      <c r="BK766" s="214">
        <v>0.62</v>
      </c>
    </row>
    <row r="767" spans="1:63" ht="15.75" customHeight="1" x14ac:dyDescent="0.25">
      <c r="A767" s="504" t="s">
        <v>153</v>
      </c>
      <c r="B767" s="504"/>
      <c r="C767" s="504"/>
      <c r="D767" s="86"/>
      <c r="E767" s="87"/>
      <c r="F767" s="50"/>
      <c r="G767" s="51"/>
      <c r="H767" s="51"/>
      <c r="I767" s="52"/>
      <c r="J767" s="201"/>
      <c r="K767" s="201"/>
      <c r="L767" s="201"/>
      <c r="M767" s="201"/>
      <c r="N767" s="201"/>
      <c r="O767" s="201"/>
      <c r="P767" s="201"/>
      <c r="Q767" s="50"/>
      <c r="R767" s="49"/>
      <c r="S767" s="50"/>
      <c r="T767" s="51"/>
      <c r="U767" s="51"/>
      <c r="V767" s="49"/>
      <c r="W767" s="512" t="s">
        <v>46</v>
      </c>
      <c r="X767" s="499"/>
      <c r="Y767" s="513"/>
      <c r="Z767" s="37">
        <v>11</v>
      </c>
      <c r="AA767" s="37">
        <v>11</v>
      </c>
      <c r="AB767" s="38"/>
      <c r="AC767" s="89"/>
      <c r="AD767" s="89"/>
      <c r="AE767" s="37"/>
      <c r="AF767" s="38"/>
      <c r="AG767" s="89"/>
      <c r="AH767" s="89"/>
      <c r="AI767" s="37"/>
      <c r="AJ767" s="38"/>
      <c r="AK767" s="89"/>
      <c r="AL767" s="89"/>
      <c r="AM767" s="89"/>
      <c r="AN767" s="89"/>
      <c r="AO767" s="37">
        <v>14</v>
      </c>
      <c r="AP767" s="37">
        <v>14</v>
      </c>
      <c r="AQ767" s="38"/>
      <c r="AR767" s="89"/>
      <c r="AS767" s="89"/>
      <c r="AT767" s="37"/>
      <c r="AU767" s="38"/>
      <c r="AV767" s="89"/>
      <c r="AW767" s="89"/>
      <c r="AX767" s="37"/>
      <c r="AY767" s="38"/>
      <c r="AZ767" s="89"/>
      <c r="BA767" s="89"/>
      <c r="BB767" s="89"/>
      <c r="BC767" s="89"/>
      <c r="BE767" s="201"/>
      <c r="BF767" s="201"/>
      <c r="BG767" s="201"/>
      <c r="BH767" s="201"/>
      <c r="BI767" s="201"/>
      <c r="BJ767" s="201"/>
      <c r="BK767" s="201"/>
    </row>
    <row r="768" spans="1:63" ht="15.75" customHeight="1" x14ac:dyDescent="0.25">
      <c r="A768" s="504" t="s">
        <v>139</v>
      </c>
      <c r="B768" s="504"/>
      <c r="C768" s="504"/>
      <c r="D768" s="54"/>
      <c r="E768" s="49">
        <v>150</v>
      </c>
      <c r="F768" s="44"/>
      <c r="G768" s="38"/>
      <c r="H768" s="38"/>
      <c r="I768" s="45"/>
      <c r="J768" s="200"/>
      <c r="K768" s="200"/>
      <c r="L768" s="200"/>
      <c r="M768" s="200"/>
      <c r="N768" s="200"/>
      <c r="O768" s="200"/>
      <c r="P768" s="200"/>
      <c r="Q768" s="44"/>
      <c r="R768" s="49">
        <v>180</v>
      </c>
      <c r="S768" s="44"/>
      <c r="T768" s="38"/>
      <c r="U768" s="57"/>
      <c r="V768" s="59"/>
      <c r="W768" s="512" t="s">
        <v>90</v>
      </c>
      <c r="X768" s="499"/>
      <c r="Y768" s="513"/>
      <c r="Z768" s="38">
        <v>14</v>
      </c>
      <c r="AA768" s="38">
        <v>14</v>
      </c>
      <c r="AB768" s="38"/>
      <c r="AC768" s="89"/>
      <c r="AD768" s="89"/>
      <c r="AE768" s="38"/>
      <c r="AF768" s="38"/>
      <c r="AG768" s="89"/>
      <c r="AH768" s="89"/>
      <c r="AI768" s="38"/>
      <c r="AJ768" s="38"/>
      <c r="AK768" s="89"/>
      <c r="AL768" s="89"/>
      <c r="AM768" s="89"/>
      <c r="AN768" s="89"/>
      <c r="AO768" s="38">
        <v>19</v>
      </c>
      <c r="AP768" s="38">
        <v>19</v>
      </c>
      <c r="AQ768" s="38"/>
      <c r="AR768" s="89"/>
      <c r="AS768" s="89"/>
      <c r="AT768" s="38"/>
      <c r="AU768" s="38"/>
      <c r="AV768" s="89"/>
      <c r="AW768" s="89"/>
      <c r="AX768" s="38"/>
      <c r="AY768" s="38"/>
      <c r="AZ768" s="89"/>
      <c r="BA768" s="89"/>
      <c r="BB768" s="89"/>
      <c r="BC768" s="89"/>
      <c r="BE768" s="200"/>
      <c r="BF768" s="200"/>
      <c r="BG768" s="200"/>
      <c r="BH768" s="200"/>
      <c r="BI768" s="200"/>
      <c r="BJ768" s="200"/>
      <c r="BK768" s="200"/>
    </row>
    <row r="769" spans="1:63" ht="15.75" customHeight="1" x14ac:dyDescent="0.25">
      <c r="A769" s="512" t="s">
        <v>284</v>
      </c>
      <c r="B769" s="512"/>
      <c r="C769" s="512"/>
      <c r="D769" s="54">
        <v>0.2</v>
      </c>
      <c r="E769" s="47">
        <v>0.2</v>
      </c>
      <c r="F769" s="44"/>
      <c r="G769" s="38"/>
      <c r="H769" s="38"/>
      <c r="I769" s="45"/>
      <c r="J769" s="200"/>
      <c r="K769" s="200"/>
      <c r="L769" s="200"/>
      <c r="M769" s="200"/>
      <c r="N769" s="200"/>
      <c r="O769" s="200"/>
      <c r="P769" s="200"/>
      <c r="Q769" s="44">
        <v>0.3</v>
      </c>
      <c r="R769" s="47">
        <v>0.3</v>
      </c>
      <c r="S769" s="44"/>
      <c r="T769" s="38"/>
      <c r="U769" s="38"/>
      <c r="V769" s="47"/>
      <c r="W769" s="512" t="s">
        <v>25</v>
      </c>
      <c r="X769" s="499"/>
      <c r="Y769" s="513"/>
      <c r="Z769" s="38">
        <v>75</v>
      </c>
      <c r="AA769" s="38">
        <v>75</v>
      </c>
      <c r="AB769" s="38"/>
      <c r="AC769" s="89"/>
      <c r="AD769" s="89"/>
      <c r="AE769" s="38"/>
      <c r="AF769" s="38"/>
      <c r="AG769" s="89"/>
      <c r="AH769" s="89"/>
      <c r="AI769" s="38"/>
      <c r="AJ769" s="38"/>
      <c r="AK769" s="89"/>
      <c r="AL769" s="89"/>
      <c r="AM769" s="89"/>
      <c r="AN769" s="89"/>
      <c r="AO769" s="38">
        <v>100</v>
      </c>
      <c r="AP769" s="38">
        <v>100</v>
      </c>
      <c r="AQ769" s="38"/>
      <c r="AR769" s="89"/>
      <c r="AS769" s="89"/>
      <c r="AT769" s="38"/>
      <c r="AU769" s="38"/>
      <c r="AV769" s="89"/>
      <c r="AW769" s="89"/>
      <c r="AX769" s="38"/>
      <c r="AY769" s="38"/>
      <c r="AZ769" s="89"/>
      <c r="BA769" s="89"/>
      <c r="BB769" s="89"/>
      <c r="BC769" s="89"/>
      <c r="BE769" s="200"/>
      <c r="BF769" s="200"/>
      <c r="BG769" s="200"/>
      <c r="BH769" s="200"/>
      <c r="BI769" s="200"/>
      <c r="BJ769" s="200"/>
      <c r="BK769" s="200"/>
    </row>
    <row r="770" spans="1:63" ht="15.75" customHeight="1" x14ac:dyDescent="0.25">
      <c r="A770" s="512" t="s">
        <v>27</v>
      </c>
      <c r="B770" s="512"/>
      <c r="C770" s="512"/>
      <c r="D770" s="54">
        <v>7</v>
      </c>
      <c r="E770" s="47">
        <v>7</v>
      </c>
      <c r="F770" s="44"/>
      <c r="G770" s="38"/>
      <c r="H770" s="38"/>
      <c r="I770" s="45"/>
      <c r="J770" s="200"/>
      <c r="K770" s="200"/>
      <c r="L770" s="200"/>
      <c r="M770" s="200"/>
      <c r="N770" s="200"/>
      <c r="O770" s="200"/>
      <c r="P770" s="200"/>
      <c r="Q770" s="44">
        <v>10</v>
      </c>
      <c r="R770" s="47">
        <v>10</v>
      </c>
      <c r="S770" s="44"/>
      <c r="T770" s="38"/>
      <c r="U770" s="38"/>
      <c r="V770" s="47"/>
      <c r="W770" s="512" t="s">
        <v>61</v>
      </c>
      <c r="X770" s="499"/>
      <c r="Y770" s="513"/>
      <c r="Z770" s="38">
        <v>49</v>
      </c>
      <c r="AA770" s="38">
        <v>49</v>
      </c>
      <c r="AB770" s="38"/>
      <c r="AC770" s="89"/>
      <c r="AD770" s="89"/>
      <c r="AE770" s="38"/>
      <c r="AF770" s="38"/>
      <c r="AG770" s="89"/>
      <c r="AH770" s="89"/>
      <c r="AI770" s="38"/>
      <c r="AJ770" s="38"/>
      <c r="AK770" s="89"/>
      <c r="AL770" s="89"/>
      <c r="AM770" s="89"/>
      <c r="AN770" s="89"/>
      <c r="AO770" s="38">
        <v>65</v>
      </c>
      <c r="AP770" s="38">
        <v>65</v>
      </c>
      <c r="AQ770" s="38"/>
      <c r="AR770" s="89"/>
      <c r="AS770" s="89"/>
      <c r="AT770" s="38"/>
      <c r="AU770" s="38"/>
      <c r="AV770" s="89"/>
      <c r="AW770" s="89"/>
      <c r="AX770" s="38"/>
      <c r="AY770" s="38"/>
      <c r="AZ770" s="89"/>
      <c r="BA770" s="89"/>
      <c r="BB770" s="89"/>
      <c r="BC770" s="89"/>
      <c r="BE770" s="200"/>
      <c r="BF770" s="200"/>
      <c r="BG770" s="200"/>
      <c r="BH770" s="200"/>
      <c r="BI770" s="200"/>
      <c r="BJ770" s="200"/>
      <c r="BK770" s="200"/>
    </row>
    <row r="771" spans="1:63" ht="15.75" customHeight="1" x14ac:dyDescent="0.3">
      <c r="A771" s="560"/>
      <c r="B771" s="560"/>
      <c r="C771" s="560"/>
      <c r="D771" s="54"/>
      <c r="E771" s="47"/>
      <c r="F771" s="50">
        <v>0.04</v>
      </c>
      <c r="G771" s="51">
        <v>0.01</v>
      </c>
      <c r="H771" s="51">
        <v>6.99</v>
      </c>
      <c r="I771" s="213">
        <v>28</v>
      </c>
      <c r="J771" s="178"/>
      <c r="K771" s="179"/>
      <c r="L771" s="179"/>
      <c r="M771" s="179">
        <v>8</v>
      </c>
      <c r="N771" s="179">
        <v>1.6</v>
      </c>
      <c r="O771" s="179">
        <v>0.9</v>
      </c>
      <c r="P771" s="180">
        <v>0.19</v>
      </c>
      <c r="Q771" s="54"/>
      <c r="R771" s="47"/>
      <c r="S771" s="50">
        <v>0.06</v>
      </c>
      <c r="T771" s="51">
        <v>0.02</v>
      </c>
      <c r="U771" s="51">
        <v>9.99</v>
      </c>
      <c r="V771" s="49">
        <v>40</v>
      </c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E771" s="178"/>
      <c r="BF771" s="179"/>
      <c r="BG771" s="179"/>
      <c r="BH771" s="179">
        <v>10</v>
      </c>
      <c r="BI771" s="179">
        <v>2.5</v>
      </c>
      <c r="BJ771" s="179">
        <v>1.3</v>
      </c>
      <c r="BK771" s="180">
        <v>0.28000000000000003</v>
      </c>
    </row>
    <row r="772" spans="1:63" ht="12.75" hidden="1" customHeight="1" x14ac:dyDescent="0.3">
      <c r="A772" s="504" t="s">
        <v>105</v>
      </c>
      <c r="B772" s="504"/>
      <c r="C772" s="504"/>
      <c r="D772" s="54">
        <v>100</v>
      </c>
      <c r="E772" s="49">
        <v>100</v>
      </c>
      <c r="F772" s="50">
        <v>0.4</v>
      </c>
      <c r="G772" s="51">
        <v>0.4</v>
      </c>
      <c r="H772" s="51">
        <v>9.8000000000000007</v>
      </c>
      <c r="I772" s="52">
        <v>44</v>
      </c>
      <c r="J772" s="201"/>
      <c r="K772" s="201"/>
      <c r="L772" s="201"/>
      <c r="M772" s="201"/>
      <c r="N772" s="201"/>
      <c r="O772" s="201"/>
      <c r="P772" s="201"/>
      <c r="Q772" s="44">
        <v>100</v>
      </c>
      <c r="R772" s="49">
        <v>100</v>
      </c>
      <c r="S772" s="50">
        <v>0.4</v>
      </c>
      <c r="T772" s="51">
        <v>0.4</v>
      </c>
      <c r="U772" s="51">
        <v>9.8000000000000007</v>
      </c>
      <c r="V772" s="49">
        <v>44</v>
      </c>
      <c r="W772" s="511" t="s">
        <v>140</v>
      </c>
      <c r="X772" s="511"/>
      <c r="Y772" s="511"/>
      <c r="Z772" s="38"/>
      <c r="AA772" s="51">
        <v>40</v>
      </c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38"/>
      <c r="AP772" s="51">
        <v>40</v>
      </c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E772" s="201"/>
      <c r="BF772" s="201"/>
      <c r="BG772" s="201"/>
      <c r="BH772" s="201"/>
      <c r="BI772" s="201"/>
      <c r="BJ772" s="201"/>
      <c r="BK772" s="201"/>
    </row>
    <row r="773" spans="1:63" ht="12.75" hidden="1" customHeight="1" x14ac:dyDescent="0.3">
      <c r="A773" s="517" t="s">
        <v>190</v>
      </c>
      <c r="B773" s="517"/>
      <c r="C773" s="517"/>
      <c r="D773" s="61"/>
      <c r="E773" s="62" t="e">
        <f>SUM(#REF!+E768+#REF!+E772)</f>
        <v>#REF!</v>
      </c>
      <c r="F773" s="117">
        <f>SUM(F767:F772)</f>
        <v>0.44</v>
      </c>
      <c r="G773" s="117">
        <f>SUM(G767:G772)</f>
        <v>0.41000000000000003</v>
      </c>
      <c r="H773" s="117">
        <f>SUM(H767:H772)</f>
        <v>16.79</v>
      </c>
      <c r="I773" s="117">
        <f>SUM(I767:I772)</f>
        <v>72</v>
      </c>
      <c r="J773" s="207"/>
      <c r="K773" s="207"/>
      <c r="L773" s="207"/>
      <c r="M773" s="207"/>
      <c r="N773" s="207"/>
      <c r="O773" s="207"/>
      <c r="P773" s="207"/>
      <c r="Q773" s="192"/>
      <c r="R773" s="62" t="e">
        <f>SUM(#REF!+R768+#REF!+R772)</f>
        <v>#REF!</v>
      </c>
      <c r="S773" s="117">
        <f>SUM(S767:S772)</f>
        <v>0.46</v>
      </c>
      <c r="T773" s="117">
        <f>SUM(T767:T772)</f>
        <v>0.42000000000000004</v>
      </c>
      <c r="U773" s="117">
        <f>SUM(U767:U772)</f>
        <v>19.79</v>
      </c>
      <c r="V773" s="117">
        <f>SUM(V767:V772)</f>
        <v>84</v>
      </c>
      <c r="W773" s="513" t="s">
        <v>28</v>
      </c>
      <c r="X773" s="513"/>
      <c r="Y773" s="513"/>
      <c r="Z773" s="38">
        <v>10</v>
      </c>
      <c r="AA773" s="51">
        <v>10</v>
      </c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38">
        <v>10</v>
      </c>
      <c r="AP773" s="51">
        <v>10</v>
      </c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E773" s="207"/>
      <c r="BF773" s="207"/>
      <c r="BG773" s="207"/>
      <c r="BH773" s="207"/>
      <c r="BI773" s="207"/>
      <c r="BJ773" s="207"/>
      <c r="BK773" s="207"/>
    </row>
    <row r="774" spans="1:63" ht="12.75" hidden="1" customHeight="1" x14ac:dyDescent="0.3">
      <c r="A774" s="504" t="s">
        <v>16</v>
      </c>
      <c r="B774" s="504"/>
      <c r="C774" s="504"/>
      <c r="D774" s="54"/>
      <c r="E774" s="47"/>
      <c r="F774" s="50"/>
      <c r="G774" s="51"/>
      <c r="H774" s="51"/>
      <c r="I774" s="52"/>
      <c r="J774" s="201"/>
      <c r="K774" s="201"/>
      <c r="L774" s="201"/>
      <c r="M774" s="201"/>
      <c r="N774" s="201"/>
      <c r="O774" s="201"/>
      <c r="P774" s="201"/>
      <c r="Q774" s="44"/>
      <c r="R774" s="47"/>
      <c r="S774" s="50"/>
      <c r="T774" s="51"/>
      <c r="U774" s="38"/>
      <c r="V774" s="47"/>
      <c r="W774" s="513" t="s">
        <v>10</v>
      </c>
      <c r="X774" s="513"/>
      <c r="Y774" s="513"/>
      <c r="Z774" s="38">
        <v>30</v>
      </c>
      <c r="AA774" s="51">
        <v>30</v>
      </c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38">
        <v>30</v>
      </c>
      <c r="AP774" s="51">
        <v>30</v>
      </c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  <c r="BC774" s="51"/>
      <c r="BE774" s="201"/>
      <c r="BF774" s="201"/>
      <c r="BG774" s="201"/>
      <c r="BH774" s="201"/>
      <c r="BI774" s="201"/>
      <c r="BJ774" s="201"/>
      <c r="BK774" s="201"/>
    </row>
    <row r="775" spans="1:63" ht="12.75" hidden="1" customHeight="1" x14ac:dyDescent="0.3">
      <c r="A775" s="504" t="s">
        <v>53</v>
      </c>
      <c r="B775" s="504"/>
      <c r="C775" s="504"/>
      <c r="D775" s="54"/>
      <c r="E775" s="47"/>
      <c r="F775" s="44"/>
      <c r="G775" s="38"/>
      <c r="H775" s="38"/>
      <c r="I775" s="45"/>
      <c r="J775" s="200"/>
      <c r="K775" s="200"/>
      <c r="L775" s="200"/>
      <c r="M775" s="200"/>
      <c r="N775" s="200"/>
      <c r="O775" s="200"/>
      <c r="P775" s="200"/>
      <c r="Q775" s="44"/>
      <c r="R775" s="47"/>
      <c r="S775" s="44"/>
      <c r="T775" s="38"/>
      <c r="U775" s="38"/>
      <c r="V775" s="47"/>
      <c r="W775" s="513"/>
      <c r="X775" s="513"/>
      <c r="Y775" s="513"/>
      <c r="Z775" s="38"/>
      <c r="AA775" s="38"/>
      <c r="AB775" s="51">
        <v>114.9</v>
      </c>
      <c r="AC775" s="51">
        <v>42.9</v>
      </c>
      <c r="AD775" s="51">
        <v>9.3000000000000007</v>
      </c>
      <c r="AE775" s="51">
        <v>9.9</v>
      </c>
      <c r="AF775" s="51">
        <v>29.1</v>
      </c>
      <c r="AG775" s="51">
        <v>0.62</v>
      </c>
      <c r="AH775" s="51">
        <v>40</v>
      </c>
      <c r="AI775" s="51">
        <v>30</v>
      </c>
      <c r="AJ775" s="51">
        <v>0.49</v>
      </c>
      <c r="AK775" s="51">
        <v>0.05</v>
      </c>
      <c r="AL775" s="51">
        <v>0.03</v>
      </c>
      <c r="AM775" s="51">
        <v>0.49</v>
      </c>
      <c r="AN775" s="51"/>
      <c r="AO775" s="51"/>
      <c r="AP775" s="51"/>
      <c r="AQ775" s="51">
        <v>114.9</v>
      </c>
      <c r="AR775" s="51">
        <v>42.9</v>
      </c>
      <c r="AS775" s="51">
        <v>9.3000000000000007</v>
      </c>
      <c r="AT775" s="51">
        <v>9.9</v>
      </c>
      <c r="AU775" s="51">
        <v>29.1</v>
      </c>
      <c r="AV775" s="51">
        <v>0.62</v>
      </c>
      <c r="AW775" s="51">
        <v>40</v>
      </c>
      <c r="AX775" s="51">
        <v>30</v>
      </c>
      <c r="AY775" s="51">
        <v>0.49</v>
      </c>
      <c r="AZ775" s="51">
        <v>0.05</v>
      </c>
      <c r="BA775" s="51">
        <v>0.03</v>
      </c>
      <c r="BB775" s="51">
        <v>0.49</v>
      </c>
      <c r="BC775" s="51"/>
      <c r="BE775" s="200"/>
      <c r="BF775" s="200"/>
      <c r="BG775" s="200"/>
      <c r="BH775" s="200"/>
      <c r="BI775" s="200"/>
      <c r="BJ775" s="200"/>
      <c r="BK775" s="200"/>
    </row>
    <row r="776" spans="1:63" ht="12.75" hidden="1" customHeight="1" x14ac:dyDescent="0.3">
      <c r="A776" s="504" t="s">
        <v>158</v>
      </c>
      <c r="B776" s="504"/>
      <c r="C776" s="504"/>
      <c r="D776" s="54"/>
      <c r="E776" s="49">
        <v>150</v>
      </c>
      <c r="F776" s="44"/>
      <c r="G776" s="38"/>
      <c r="H776" s="38"/>
      <c r="I776" s="45"/>
      <c r="J776" s="200"/>
      <c r="K776" s="200"/>
      <c r="L776" s="200"/>
      <c r="M776" s="200"/>
      <c r="N776" s="200"/>
      <c r="O776" s="200"/>
      <c r="P776" s="200"/>
      <c r="Q776" s="44"/>
      <c r="R776" s="49">
        <v>250</v>
      </c>
      <c r="S776" s="44"/>
      <c r="T776" s="38"/>
      <c r="U776" s="38"/>
      <c r="V776" s="47"/>
      <c r="W776" s="511" t="s">
        <v>102</v>
      </c>
      <c r="X776" s="511"/>
      <c r="Y776" s="511"/>
      <c r="Z776" s="38"/>
      <c r="AA776" s="51"/>
      <c r="AB776" s="51"/>
      <c r="AC776" s="38"/>
      <c r="AD776" s="38"/>
      <c r="AE776" s="51"/>
      <c r="AF776" s="51"/>
      <c r="AG776" s="38"/>
      <c r="AH776" s="38"/>
      <c r="AI776" s="51"/>
      <c r="AJ776" s="51"/>
      <c r="AK776" s="38"/>
      <c r="AL776" s="38"/>
      <c r="AM776" s="38"/>
      <c r="AN776" s="38"/>
      <c r="AO776" s="38"/>
      <c r="AP776" s="51"/>
      <c r="AQ776" s="51"/>
      <c r="AR776" s="38"/>
      <c r="AS776" s="38"/>
      <c r="AT776" s="51"/>
      <c r="AU776" s="51"/>
      <c r="AV776" s="38"/>
      <c r="AW776" s="38"/>
      <c r="AX776" s="51"/>
      <c r="AY776" s="51"/>
      <c r="AZ776" s="38"/>
      <c r="BA776" s="38"/>
      <c r="BB776" s="38"/>
      <c r="BC776" s="38"/>
      <c r="BE776" s="200"/>
      <c r="BF776" s="200"/>
      <c r="BG776" s="200"/>
      <c r="BH776" s="200"/>
      <c r="BI776" s="200"/>
      <c r="BJ776" s="200"/>
      <c r="BK776" s="200"/>
    </row>
    <row r="777" spans="1:63" ht="15.75" customHeight="1" x14ac:dyDescent="0.25">
      <c r="A777" s="504" t="s">
        <v>105</v>
      </c>
      <c r="B777" s="510"/>
      <c r="C777" s="511"/>
      <c r="D777" s="54">
        <v>100</v>
      </c>
      <c r="E777" s="49">
        <v>100</v>
      </c>
      <c r="F777" s="50">
        <v>0.4</v>
      </c>
      <c r="G777" s="51">
        <v>0.4</v>
      </c>
      <c r="H777" s="51">
        <v>9.8000000000000007</v>
      </c>
      <c r="I777" s="52">
        <v>44</v>
      </c>
      <c r="J777" s="178">
        <v>3.3000000000000002E-2</v>
      </c>
      <c r="K777" s="179"/>
      <c r="L777" s="179">
        <v>20</v>
      </c>
      <c r="M777" s="179">
        <v>8.4</v>
      </c>
      <c r="N777" s="179">
        <v>29.4</v>
      </c>
      <c r="O777" s="179">
        <v>5.9</v>
      </c>
      <c r="P777" s="180">
        <v>29.4</v>
      </c>
      <c r="Q777" s="44">
        <v>100</v>
      </c>
      <c r="R777" s="49">
        <v>100</v>
      </c>
      <c r="S777" s="50">
        <v>0.4</v>
      </c>
      <c r="T777" s="51">
        <v>0.4</v>
      </c>
      <c r="U777" s="51">
        <v>9.8000000000000007</v>
      </c>
      <c r="V777" s="49">
        <v>44</v>
      </c>
      <c r="W777" s="511" t="s">
        <v>105</v>
      </c>
      <c r="X777" s="511"/>
      <c r="Y777" s="511"/>
      <c r="Z777" s="38">
        <v>100</v>
      </c>
      <c r="AA777" s="51">
        <v>100</v>
      </c>
      <c r="AB777" s="51">
        <v>26</v>
      </c>
      <c r="AC777" s="51">
        <v>278</v>
      </c>
      <c r="AD777" s="51">
        <v>16</v>
      </c>
      <c r="AE777" s="51">
        <v>9</v>
      </c>
      <c r="AF777" s="51">
        <v>11</v>
      </c>
      <c r="AG777" s="51">
        <v>2.2000000000000002</v>
      </c>
      <c r="AH777" s="51"/>
      <c r="AI777" s="51">
        <v>30</v>
      </c>
      <c r="AJ777" s="51">
        <v>0.2</v>
      </c>
      <c r="AK777" s="51">
        <v>0.03</v>
      </c>
      <c r="AL777" s="51">
        <v>0.02</v>
      </c>
      <c r="AM777" s="51">
        <v>0.3</v>
      </c>
      <c r="AN777" s="51">
        <v>10</v>
      </c>
      <c r="AO777" s="38">
        <v>100</v>
      </c>
      <c r="AP777" s="51">
        <v>100</v>
      </c>
      <c r="AQ777" s="51">
        <v>26</v>
      </c>
      <c r="AR777" s="51">
        <v>278</v>
      </c>
      <c r="AS777" s="51">
        <v>16</v>
      </c>
      <c r="AT777" s="51">
        <v>9</v>
      </c>
      <c r="AU777" s="51">
        <v>11</v>
      </c>
      <c r="AV777" s="51">
        <v>2.2000000000000002</v>
      </c>
      <c r="AW777" s="51"/>
      <c r="AX777" s="51">
        <v>30</v>
      </c>
      <c r="AY777" s="51">
        <v>0.2</v>
      </c>
      <c r="AZ777" s="51">
        <v>0.03</v>
      </c>
      <c r="BA777" s="51">
        <v>0.02</v>
      </c>
      <c r="BB777" s="51">
        <v>0.3</v>
      </c>
      <c r="BC777" s="51">
        <v>10</v>
      </c>
      <c r="BE777" s="178">
        <v>3.3000000000000002E-2</v>
      </c>
      <c r="BF777" s="179"/>
      <c r="BG777" s="179">
        <v>20</v>
      </c>
      <c r="BH777" s="179">
        <v>8.4</v>
      </c>
      <c r="BI777" s="179">
        <v>29.4</v>
      </c>
      <c r="BJ777" s="179">
        <v>5.9</v>
      </c>
      <c r="BK777" s="180">
        <v>29.4</v>
      </c>
    </row>
    <row r="778" spans="1:63" s="77" customFormat="1" ht="15.75" customHeight="1" x14ac:dyDescent="0.25">
      <c r="A778" s="517" t="s">
        <v>190</v>
      </c>
      <c r="B778" s="602"/>
      <c r="C778" s="603"/>
      <c r="D778" s="61"/>
      <c r="E778" s="62">
        <f>SUM(E756+E763+E768+E777)</f>
        <v>440</v>
      </c>
      <c r="F778" s="117">
        <f>SUM(F762:F777)</f>
        <v>8.07</v>
      </c>
      <c r="G778" s="117">
        <f t="shared" ref="G778:P778" si="81">SUM(G762:G777)</f>
        <v>12.87</v>
      </c>
      <c r="H778" s="117">
        <f t="shared" si="81"/>
        <v>71.92</v>
      </c>
      <c r="I778" s="117">
        <f t="shared" si="81"/>
        <v>434.1</v>
      </c>
      <c r="J778" s="117">
        <f t="shared" si="81"/>
        <v>0.15300000000000002</v>
      </c>
      <c r="K778" s="117">
        <f t="shared" si="81"/>
        <v>0.69</v>
      </c>
      <c r="L778" s="117">
        <f t="shared" si="81"/>
        <v>82.95</v>
      </c>
      <c r="M778" s="117">
        <f t="shared" si="81"/>
        <v>146.96</v>
      </c>
      <c r="N778" s="117">
        <f t="shared" si="81"/>
        <v>176.1</v>
      </c>
      <c r="O778" s="117">
        <f t="shared" si="81"/>
        <v>38.379999999999995</v>
      </c>
      <c r="P778" s="117">
        <f t="shared" si="81"/>
        <v>30.63</v>
      </c>
      <c r="Q778" s="192"/>
      <c r="R778" s="62">
        <f>SUM(R756+R763+R768+R777)</f>
        <v>520</v>
      </c>
      <c r="S778" s="117">
        <f t="shared" ref="S778:BK778" si="82">SUM(S762:S777)</f>
        <v>9.5600000000000023</v>
      </c>
      <c r="T778" s="117">
        <f t="shared" si="82"/>
        <v>14.26</v>
      </c>
      <c r="U778" s="117">
        <f t="shared" si="82"/>
        <v>82.570000000000007</v>
      </c>
      <c r="V778" s="117">
        <f t="shared" si="82"/>
        <v>494.8</v>
      </c>
      <c r="W778" s="117">
        <f t="shared" si="82"/>
        <v>0</v>
      </c>
      <c r="X778" s="117">
        <f t="shared" si="82"/>
        <v>0</v>
      </c>
      <c r="Y778" s="117">
        <f t="shared" si="82"/>
        <v>0</v>
      </c>
      <c r="Z778" s="117">
        <f t="shared" si="82"/>
        <v>329</v>
      </c>
      <c r="AA778" s="117">
        <f t="shared" si="82"/>
        <v>409</v>
      </c>
      <c r="AB778" s="117">
        <f t="shared" si="82"/>
        <v>229.67000000000002</v>
      </c>
      <c r="AC778" s="117">
        <f t="shared" si="82"/>
        <v>499.85</v>
      </c>
      <c r="AD778" s="117">
        <f t="shared" si="82"/>
        <v>146.74</v>
      </c>
      <c r="AE778" s="117">
        <f t="shared" si="82"/>
        <v>41.1</v>
      </c>
      <c r="AF778" s="117">
        <f t="shared" si="82"/>
        <v>156.93</v>
      </c>
      <c r="AG778" s="117">
        <f t="shared" si="82"/>
        <v>3.22</v>
      </c>
      <c r="AH778" s="117">
        <f t="shared" si="82"/>
        <v>62.95</v>
      </c>
      <c r="AI778" s="117">
        <f t="shared" si="82"/>
        <v>76.2</v>
      </c>
      <c r="AJ778" s="117">
        <f t="shared" si="82"/>
        <v>0.7410000000000001</v>
      </c>
      <c r="AK778" s="117">
        <f t="shared" si="82"/>
        <v>0.16400000000000001</v>
      </c>
      <c r="AL778" s="117">
        <f t="shared" si="82"/>
        <v>0.19</v>
      </c>
      <c r="AM778" s="117">
        <f t="shared" si="82"/>
        <v>1.05</v>
      </c>
      <c r="AN778" s="117">
        <f t="shared" si="82"/>
        <v>10.68</v>
      </c>
      <c r="AO778" s="117">
        <f t="shared" si="82"/>
        <v>378</v>
      </c>
      <c r="AP778" s="117">
        <f t="shared" si="82"/>
        <v>458</v>
      </c>
      <c r="AQ778" s="117">
        <f t="shared" si="82"/>
        <v>259.10000000000002</v>
      </c>
      <c r="AR778" s="117">
        <f t="shared" si="82"/>
        <v>559.5</v>
      </c>
      <c r="AS778" s="117">
        <f t="shared" si="82"/>
        <v>187.10000000000002</v>
      </c>
      <c r="AT778" s="117">
        <f t="shared" si="82"/>
        <v>48.5</v>
      </c>
      <c r="AU778" s="117">
        <f t="shared" si="82"/>
        <v>195.88</v>
      </c>
      <c r="AV778" s="117">
        <f t="shared" si="82"/>
        <v>3.35</v>
      </c>
      <c r="AW778" s="117">
        <f t="shared" si="82"/>
        <v>70.599999999999994</v>
      </c>
      <c r="AX778" s="117">
        <f t="shared" si="82"/>
        <v>81.599999999999994</v>
      </c>
      <c r="AY778" s="117">
        <f t="shared" si="82"/>
        <v>31.29</v>
      </c>
      <c r="AZ778" s="117">
        <f t="shared" si="82"/>
        <v>0.76000000000000012</v>
      </c>
      <c r="BA778" s="117">
        <f t="shared" si="82"/>
        <v>0.24</v>
      </c>
      <c r="BB778" s="117">
        <f t="shared" si="82"/>
        <v>1.1399999999999999</v>
      </c>
      <c r="BC778" s="117">
        <f t="shared" si="82"/>
        <v>10.91</v>
      </c>
      <c r="BD778" s="117">
        <f t="shared" si="82"/>
        <v>0</v>
      </c>
      <c r="BE778" s="117">
        <f t="shared" si="82"/>
        <v>0.18300000000000002</v>
      </c>
      <c r="BF778" s="117">
        <f t="shared" si="82"/>
        <v>0.91</v>
      </c>
      <c r="BG778" s="117">
        <f t="shared" si="82"/>
        <v>83.86</v>
      </c>
      <c r="BH778" s="117">
        <f t="shared" si="82"/>
        <v>159.70000000000002</v>
      </c>
      <c r="BI778" s="117">
        <f t="shared" si="82"/>
        <v>189</v>
      </c>
      <c r="BJ778" s="117">
        <f t="shared" si="82"/>
        <v>40.599999999999994</v>
      </c>
      <c r="BK778" s="117">
        <f t="shared" si="82"/>
        <v>30.81</v>
      </c>
    </row>
    <row r="779" spans="1:63" ht="15.75" customHeight="1" x14ac:dyDescent="0.25">
      <c r="A779" s="504" t="s">
        <v>16</v>
      </c>
      <c r="B779" s="504"/>
      <c r="C779" s="504"/>
      <c r="D779" s="54"/>
      <c r="E779" s="47"/>
      <c r="F779" s="50"/>
      <c r="G779" s="51"/>
      <c r="H779" s="51"/>
      <c r="I779" s="52"/>
      <c r="J779" s="201"/>
      <c r="K779" s="201"/>
      <c r="L779" s="201"/>
      <c r="M779" s="201"/>
      <c r="N779" s="201"/>
      <c r="O779" s="201"/>
      <c r="P779" s="201"/>
      <c r="Q779" s="44"/>
      <c r="R779" s="47"/>
      <c r="S779" s="50"/>
      <c r="T779" s="51"/>
      <c r="U779" s="38"/>
      <c r="V779" s="47"/>
      <c r="W779" s="511" t="s">
        <v>16</v>
      </c>
      <c r="X779" s="511"/>
      <c r="Y779" s="511"/>
      <c r="Z779" s="38"/>
      <c r="AA779" s="38"/>
      <c r="AB779" s="51"/>
      <c r="AC779" s="38"/>
      <c r="AD779" s="38"/>
      <c r="AE779" s="51"/>
      <c r="AF779" s="51"/>
      <c r="AG779" s="38"/>
      <c r="AH779" s="38"/>
      <c r="AI779" s="51"/>
      <c r="AJ779" s="51"/>
      <c r="AK779" s="38"/>
      <c r="AL779" s="38"/>
      <c r="AM779" s="38"/>
      <c r="AN779" s="38"/>
      <c r="AO779" s="38"/>
      <c r="AP779" s="38"/>
      <c r="AQ779" s="51"/>
      <c r="AR779" s="38"/>
      <c r="AS779" s="38"/>
      <c r="AT779" s="51"/>
      <c r="AU779" s="51"/>
      <c r="AV779" s="38"/>
      <c r="AW779" s="38"/>
      <c r="AX779" s="51"/>
      <c r="AY779" s="51"/>
      <c r="AZ779" s="38"/>
      <c r="BA779" s="38"/>
      <c r="BB779" s="38"/>
      <c r="BC779" s="38"/>
      <c r="BE779" s="201"/>
      <c r="BF779" s="201"/>
      <c r="BG779" s="201"/>
      <c r="BH779" s="201"/>
      <c r="BI779" s="201"/>
      <c r="BJ779" s="201"/>
      <c r="BK779" s="201"/>
    </row>
    <row r="780" spans="1:63" ht="15.75" customHeight="1" x14ac:dyDescent="0.25">
      <c r="A780" s="498" t="s">
        <v>59</v>
      </c>
      <c r="B780" s="498"/>
      <c r="C780" s="498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30"/>
      <c r="X780" s="230"/>
      <c r="Y780" s="230"/>
      <c r="Z780" s="230"/>
      <c r="AA780" s="230"/>
      <c r="AB780" s="230"/>
      <c r="AC780" s="230"/>
      <c r="AD780" s="230"/>
      <c r="AE780" s="230"/>
      <c r="AF780" s="230"/>
      <c r="AG780" s="230"/>
      <c r="AH780" s="230"/>
      <c r="AI780" s="230"/>
      <c r="AJ780" s="230"/>
      <c r="AK780" s="230"/>
      <c r="AL780" s="230"/>
      <c r="AM780" s="230"/>
      <c r="AN780" s="230"/>
      <c r="AO780" s="230"/>
      <c r="AP780" s="230"/>
      <c r="AQ780" s="230"/>
      <c r="AR780" s="230"/>
      <c r="AS780" s="230"/>
      <c r="AT780" s="230"/>
      <c r="AU780" s="230"/>
      <c r="AV780" s="230"/>
      <c r="AW780" s="230"/>
      <c r="AX780" s="230"/>
      <c r="AY780" s="230"/>
      <c r="AZ780" s="230"/>
      <c r="BA780" s="230"/>
      <c r="BB780" s="230"/>
      <c r="BC780" s="230"/>
      <c r="BD780" s="230"/>
      <c r="BE780" s="200"/>
      <c r="BF780" s="200"/>
      <c r="BG780" s="200"/>
      <c r="BH780" s="200"/>
      <c r="BI780" s="200"/>
      <c r="BJ780" s="200"/>
      <c r="BK780" s="200"/>
    </row>
    <row r="781" spans="1:63" ht="15.75" customHeight="1" x14ac:dyDescent="0.25">
      <c r="A781" s="498" t="s">
        <v>171</v>
      </c>
      <c r="B781" s="498"/>
      <c r="C781" s="498"/>
      <c r="D781" s="200" t="s">
        <v>85</v>
      </c>
      <c r="E781" s="232">
        <v>150</v>
      </c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 t="s">
        <v>111</v>
      </c>
      <c r="R781" s="232">
        <v>250</v>
      </c>
      <c r="S781" s="200"/>
      <c r="T781" s="200"/>
      <c r="U781" s="200"/>
      <c r="V781" s="200"/>
      <c r="W781" s="230"/>
      <c r="X781" s="230"/>
      <c r="Y781" s="230"/>
      <c r="Z781" s="230"/>
      <c r="AA781" s="230"/>
      <c r="AB781" s="230"/>
      <c r="AC781" s="230"/>
      <c r="AD781" s="230"/>
      <c r="AE781" s="230"/>
      <c r="AF781" s="230"/>
      <c r="AG781" s="230"/>
      <c r="AH781" s="230"/>
      <c r="AI781" s="230"/>
      <c r="AJ781" s="230"/>
      <c r="AK781" s="230"/>
      <c r="AL781" s="230"/>
      <c r="AM781" s="230"/>
      <c r="AN781" s="230"/>
      <c r="AO781" s="230"/>
      <c r="AP781" s="230"/>
      <c r="AQ781" s="230"/>
      <c r="AR781" s="230"/>
      <c r="AS781" s="230"/>
      <c r="AT781" s="230"/>
      <c r="AU781" s="230"/>
      <c r="AV781" s="230"/>
      <c r="AW781" s="230"/>
      <c r="AX781" s="230"/>
      <c r="AY781" s="230"/>
      <c r="AZ781" s="230"/>
      <c r="BA781" s="230"/>
      <c r="BB781" s="230"/>
      <c r="BC781" s="230"/>
      <c r="BD781" s="230"/>
      <c r="BE781" s="200"/>
      <c r="BF781" s="200"/>
      <c r="BG781" s="200"/>
      <c r="BH781" s="200"/>
      <c r="BI781" s="200"/>
      <c r="BJ781" s="200"/>
      <c r="BK781" s="200"/>
    </row>
    <row r="782" spans="1:63" ht="15.75" customHeight="1" x14ac:dyDescent="0.25">
      <c r="A782" s="548" t="s">
        <v>66</v>
      </c>
      <c r="B782" s="548"/>
      <c r="C782" s="548"/>
      <c r="D782" s="200">
        <v>30</v>
      </c>
      <c r="E782" s="200">
        <v>24</v>
      </c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>
        <v>50</v>
      </c>
      <c r="R782" s="200">
        <v>40</v>
      </c>
      <c r="S782" s="200"/>
      <c r="T782" s="200"/>
      <c r="U782" s="200"/>
      <c r="V782" s="200"/>
      <c r="W782" s="230"/>
      <c r="X782" s="230"/>
      <c r="Y782" s="230"/>
      <c r="Z782" s="230"/>
      <c r="AA782" s="230"/>
      <c r="AB782" s="230"/>
      <c r="AC782" s="230"/>
      <c r="AD782" s="230"/>
      <c r="AE782" s="230"/>
      <c r="AF782" s="230"/>
      <c r="AG782" s="230"/>
      <c r="AH782" s="230"/>
      <c r="AI782" s="230"/>
      <c r="AJ782" s="230"/>
      <c r="AK782" s="230"/>
      <c r="AL782" s="230"/>
      <c r="AM782" s="230"/>
      <c r="AN782" s="230"/>
      <c r="AO782" s="230"/>
      <c r="AP782" s="230"/>
      <c r="AQ782" s="230"/>
      <c r="AR782" s="230"/>
      <c r="AS782" s="230"/>
      <c r="AT782" s="230"/>
      <c r="AU782" s="230"/>
      <c r="AV782" s="230"/>
      <c r="AW782" s="230"/>
      <c r="AX782" s="230"/>
      <c r="AY782" s="230"/>
      <c r="AZ782" s="230"/>
      <c r="BA782" s="230"/>
      <c r="BB782" s="230"/>
      <c r="BC782" s="230"/>
      <c r="BD782" s="230"/>
      <c r="BE782" s="200"/>
      <c r="BF782" s="200"/>
      <c r="BG782" s="200"/>
      <c r="BH782" s="200"/>
      <c r="BI782" s="200"/>
      <c r="BJ782" s="200"/>
      <c r="BK782" s="200"/>
    </row>
    <row r="783" spans="1:63" ht="15.75" customHeight="1" x14ac:dyDescent="0.25">
      <c r="A783" s="548" t="s">
        <v>29</v>
      </c>
      <c r="B783" s="548"/>
      <c r="C783" s="548"/>
      <c r="D783" s="200">
        <v>15</v>
      </c>
      <c r="E783" s="200">
        <v>12</v>
      </c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>
        <v>25</v>
      </c>
      <c r="R783" s="200">
        <v>20</v>
      </c>
      <c r="S783" s="200"/>
      <c r="T783" s="200"/>
      <c r="U783" s="200"/>
      <c r="V783" s="200"/>
      <c r="W783" s="230"/>
      <c r="X783" s="230"/>
      <c r="Y783" s="230"/>
      <c r="Z783" s="230"/>
      <c r="AA783" s="230"/>
      <c r="AB783" s="230"/>
      <c r="AC783" s="230"/>
      <c r="AD783" s="230"/>
      <c r="AE783" s="230"/>
      <c r="AF783" s="230"/>
      <c r="AG783" s="230"/>
      <c r="AH783" s="230"/>
      <c r="AI783" s="230"/>
      <c r="AJ783" s="230"/>
      <c r="AK783" s="230"/>
      <c r="AL783" s="230"/>
      <c r="AM783" s="230"/>
      <c r="AN783" s="230"/>
      <c r="AO783" s="230"/>
      <c r="AP783" s="230"/>
      <c r="AQ783" s="230"/>
      <c r="AR783" s="230"/>
      <c r="AS783" s="230"/>
      <c r="AT783" s="230"/>
      <c r="AU783" s="230"/>
      <c r="AV783" s="230"/>
      <c r="AW783" s="230"/>
      <c r="AX783" s="230"/>
      <c r="AY783" s="230"/>
      <c r="AZ783" s="230"/>
      <c r="BA783" s="230"/>
      <c r="BB783" s="230"/>
      <c r="BC783" s="230"/>
      <c r="BD783" s="230"/>
      <c r="BE783" s="200"/>
      <c r="BF783" s="200"/>
      <c r="BG783" s="200"/>
      <c r="BH783" s="200"/>
      <c r="BI783" s="200"/>
      <c r="BJ783" s="200"/>
      <c r="BK783" s="200"/>
    </row>
    <row r="784" spans="1:63" ht="15.75" customHeight="1" x14ac:dyDescent="0.25">
      <c r="A784" s="548" t="s">
        <v>64</v>
      </c>
      <c r="B784" s="548"/>
      <c r="C784" s="548"/>
      <c r="D784" s="233" t="s">
        <v>95</v>
      </c>
      <c r="E784" s="200">
        <v>12</v>
      </c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33" t="s">
        <v>123</v>
      </c>
      <c r="R784" s="200">
        <v>20</v>
      </c>
      <c r="S784" s="200"/>
      <c r="T784" s="200"/>
      <c r="U784" s="200"/>
      <c r="V784" s="200"/>
      <c r="W784" s="230"/>
      <c r="X784" s="230"/>
      <c r="Y784" s="230"/>
      <c r="Z784" s="230"/>
      <c r="AA784" s="230"/>
      <c r="AB784" s="230"/>
      <c r="AC784" s="230"/>
      <c r="AD784" s="230"/>
      <c r="AE784" s="230"/>
      <c r="AF784" s="230"/>
      <c r="AG784" s="230"/>
      <c r="AH784" s="230"/>
      <c r="AI784" s="230"/>
      <c r="AJ784" s="230"/>
      <c r="AK784" s="230"/>
      <c r="AL784" s="230"/>
      <c r="AM784" s="230"/>
      <c r="AN784" s="230"/>
      <c r="AO784" s="230"/>
      <c r="AP784" s="230"/>
      <c r="AQ784" s="230"/>
      <c r="AR784" s="230"/>
      <c r="AS784" s="230"/>
      <c r="AT784" s="230"/>
      <c r="AU784" s="230"/>
      <c r="AV784" s="230"/>
      <c r="AW784" s="230"/>
      <c r="AX784" s="230"/>
      <c r="AY784" s="230"/>
      <c r="AZ784" s="230"/>
      <c r="BA784" s="230"/>
      <c r="BB784" s="230"/>
      <c r="BC784" s="230"/>
      <c r="BD784" s="230"/>
      <c r="BE784" s="200"/>
      <c r="BF784" s="200"/>
      <c r="BG784" s="200"/>
      <c r="BH784" s="200"/>
      <c r="BI784" s="200"/>
      <c r="BJ784" s="200"/>
      <c r="BK784" s="200"/>
    </row>
    <row r="785" spans="1:63" ht="15.75" customHeight="1" x14ac:dyDescent="0.25">
      <c r="A785" s="548" t="s">
        <v>48</v>
      </c>
      <c r="B785" s="548"/>
      <c r="C785" s="548"/>
      <c r="D785" s="200">
        <v>7.5</v>
      </c>
      <c r="E785" s="200">
        <v>6</v>
      </c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>
        <v>13</v>
      </c>
      <c r="R785" s="200">
        <v>10</v>
      </c>
      <c r="S785" s="200"/>
      <c r="T785" s="200"/>
      <c r="U785" s="200"/>
      <c r="V785" s="200"/>
      <c r="W785" s="230"/>
      <c r="X785" s="230"/>
      <c r="Y785" s="230"/>
      <c r="Z785" s="230"/>
      <c r="AA785" s="230"/>
      <c r="AB785" s="230"/>
      <c r="AC785" s="230"/>
      <c r="AD785" s="230"/>
      <c r="AE785" s="230"/>
      <c r="AF785" s="230"/>
      <c r="AG785" s="230"/>
      <c r="AH785" s="230"/>
      <c r="AI785" s="230"/>
      <c r="AJ785" s="230"/>
      <c r="AK785" s="230"/>
      <c r="AL785" s="230"/>
      <c r="AM785" s="230"/>
      <c r="AN785" s="230"/>
      <c r="AO785" s="230"/>
      <c r="AP785" s="230"/>
      <c r="AQ785" s="230"/>
      <c r="AR785" s="230"/>
      <c r="AS785" s="230"/>
      <c r="AT785" s="230"/>
      <c r="AU785" s="230"/>
      <c r="AV785" s="230"/>
      <c r="AW785" s="230"/>
      <c r="AX785" s="230"/>
      <c r="AY785" s="230"/>
      <c r="AZ785" s="230"/>
      <c r="BA785" s="230"/>
      <c r="BB785" s="230"/>
      <c r="BC785" s="230"/>
      <c r="BD785" s="230"/>
      <c r="BE785" s="200"/>
      <c r="BF785" s="200"/>
      <c r="BG785" s="200"/>
      <c r="BH785" s="200"/>
      <c r="BI785" s="200"/>
      <c r="BJ785" s="200"/>
      <c r="BK785" s="200"/>
    </row>
    <row r="786" spans="1:63" ht="15.75" customHeight="1" x14ac:dyDescent="0.25">
      <c r="A786" s="548" t="s">
        <v>18</v>
      </c>
      <c r="B786" s="548"/>
      <c r="C786" s="548"/>
      <c r="D786" s="200">
        <v>7.2</v>
      </c>
      <c r="E786" s="200">
        <v>6</v>
      </c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>
        <v>12</v>
      </c>
      <c r="R786" s="200">
        <v>10</v>
      </c>
      <c r="S786" s="200"/>
      <c r="T786" s="200"/>
      <c r="U786" s="200"/>
      <c r="V786" s="200"/>
      <c r="W786" s="230"/>
      <c r="X786" s="230"/>
      <c r="Y786" s="230"/>
      <c r="Z786" s="230"/>
      <c r="AA786" s="230"/>
      <c r="AB786" s="230"/>
      <c r="AC786" s="230"/>
      <c r="AD786" s="230"/>
      <c r="AE786" s="230"/>
      <c r="AF786" s="230"/>
      <c r="AG786" s="230"/>
      <c r="AH786" s="230"/>
      <c r="AI786" s="230"/>
      <c r="AJ786" s="230"/>
      <c r="AK786" s="230"/>
      <c r="AL786" s="230"/>
      <c r="AM786" s="230"/>
      <c r="AN786" s="230"/>
      <c r="AO786" s="230"/>
      <c r="AP786" s="230"/>
      <c r="AQ786" s="230"/>
      <c r="AR786" s="230"/>
      <c r="AS786" s="230"/>
      <c r="AT786" s="230"/>
      <c r="AU786" s="230"/>
      <c r="AV786" s="230"/>
      <c r="AW786" s="230"/>
      <c r="AX786" s="230"/>
      <c r="AY786" s="230"/>
      <c r="AZ786" s="230"/>
      <c r="BA786" s="230"/>
      <c r="BB786" s="230"/>
      <c r="BC786" s="230"/>
      <c r="BD786" s="230"/>
      <c r="BE786" s="200"/>
      <c r="BF786" s="200"/>
      <c r="BG786" s="200"/>
      <c r="BH786" s="200"/>
      <c r="BI786" s="200"/>
      <c r="BJ786" s="200"/>
      <c r="BK786" s="200"/>
    </row>
    <row r="787" spans="1:63" ht="15.75" customHeight="1" x14ac:dyDescent="0.25">
      <c r="A787" s="548" t="s">
        <v>20</v>
      </c>
      <c r="B787" s="548"/>
      <c r="C787" s="548"/>
      <c r="D787" s="200">
        <v>4.5</v>
      </c>
      <c r="E787" s="200">
        <v>4.5</v>
      </c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>
        <v>7.5</v>
      </c>
      <c r="R787" s="200">
        <v>7.5</v>
      </c>
      <c r="S787" s="200"/>
      <c r="T787" s="200"/>
      <c r="U787" s="200"/>
      <c r="V787" s="200"/>
      <c r="W787" s="230"/>
      <c r="X787" s="230"/>
      <c r="Y787" s="230"/>
      <c r="Z787" s="230"/>
      <c r="AA787" s="230"/>
      <c r="AB787" s="230"/>
      <c r="AC787" s="230"/>
      <c r="AD787" s="230"/>
      <c r="AE787" s="230"/>
      <c r="AF787" s="230"/>
      <c r="AG787" s="230"/>
      <c r="AH787" s="230"/>
      <c r="AI787" s="230"/>
      <c r="AJ787" s="230"/>
      <c r="AK787" s="230"/>
      <c r="AL787" s="230"/>
      <c r="AM787" s="230"/>
      <c r="AN787" s="230"/>
      <c r="AO787" s="230"/>
      <c r="AP787" s="230"/>
      <c r="AQ787" s="230"/>
      <c r="AR787" s="230"/>
      <c r="AS787" s="230"/>
      <c r="AT787" s="230"/>
      <c r="AU787" s="230"/>
      <c r="AV787" s="230"/>
      <c r="AW787" s="230"/>
      <c r="AX787" s="230"/>
      <c r="AY787" s="230"/>
      <c r="AZ787" s="230"/>
      <c r="BA787" s="230"/>
      <c r="BB787" s="230"/>
      <c r="BC787" s="230"/>
      <c r="BD787" s="230"/>
      <c r="BE787" s="200"/>
      <c r="BF787" s="200"/>
      <c r="BG787" s="200"/>
      <c r="BH787" s="200"/>
      <c r="BI787" s="200"/>
      <c r="BJ787" s="200"/>
      <c r="BK787" s="200"/>
    </row>
    <row r="788" spans="1:63" ht="15.75" customHeight="1" x14ac:dyDescent="0.25">
      <c r="A788" s="548" t="s">
        <v>19</v>
      </c>
      <c r="B788" s="548"/>
      <c r="C788" s="548"/>
      <c r="D788" s="200">
        <v>3</v>
      </c>
      <c r="E788" s="200">
        <v>3</v>
      </c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>
        <v>5</v>
      </c>
      <c r="R788" s="200">
        <v>5</v>
      </c>
      <c r="S788" s="200"/>
      <c r="T788" s="200"/>
      <c r="U788" s="201"/>
      <c r="V788" s="201"/>
      <c r="W788" s="548" t="s">
        <v>19</v>
      </c>
      <c r="X788" s="548"/>
      <c r="Y788" s="548"/>
      <c r="Z788" s="200">
        <v>3</v>
      </c>
      <c r="AA788" s="200">
        <v>3</v>
      </c>
      <c r="AB788" s="200"/>
      <c r="AC788" s="201"/>
      <c r="AD788" s="201"/>
      <c r="AE788" s="200"/>
      <c r="AF788" s="200"/>
      <c r="AG788" s="201"/>
      <c r="AH788" s="201"/>
      <c r="AI788" s="200"/>
      <c r="AJ788" s="200"/>
      <c r="AK788" s="201"/>
      <c r="AL788" s="201"/>
      <c r="AM788" s="201"/>
      <c r="AN788" s="201"/>
      <c r="AO788" s="200">
        <v>5</v>
      </c>
      <c r="AP788" s="200">
        <v>5</v>
      </c>
      <c r="AQ788" s="200"/>
      <c r="AR788" s="201"/>
      <c r="AS788" s="201"/>
      <c r="AT788" s="200"/>
      <c r="AU788" s="200"/>
      <c r="AV788" s="201"/>
      <c r="AW788" s="201"/>
      <c r="AX788" s="200"/>
      <c r="AY788" s="200"/>
      <c r="AZ788" s="201"/>
      <c r="BA788" s="201"/>
      <c r="BB788" s="201"/>
      <c r="BC788" s="201"/>
      <c r="BD788" s="230"/>
      <c r="BE788" s="200"/>
      <c r="BF788" s="200"/>
      <c r="BG788" s="200"/>
      <c r="BH788" s="200"/>
      <c r="BI788" s="200"/>
      <c r="BJ788" s="200"/>
      <c r="BK788" s="200"/>
    </row>
    <row r="789" spans="1:63" ht="16.5" customHeight="1" x14ac:dyDescent="0.25">
      <c r="A789" s="548" t="s">
        <v>6</v>
      </c>
      <c r="B789" s="548"/>
      <c r="C789" s="548"/>
      <c r="D789" s="200">
        <v>1.5</v>
      </c>
      <c r="E789" s="200">
        <v>1.5</v>
      </c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>
        <v>2.5</v>
      </c>
      <c r="R789" s="200">
        <v>2.5</v>
      </c>
      <c r="S789" s="200"/>
      <c r="T789" s="200"/>
      <c r="U789" s="200"/>
      <c r="V789" s="200"/>
      <c r="W789" s="230"/>
      <c r="X789" s="230"/>
      <c r="Y789" s="230"/>
      <c r="Z789" s="230"/>
      <c r="AA789" s="230"/>
      <c r="AB789" s="230"/>
      <c r="AC789" s="230"/>
      <c r="AD789" s="230"/>
      <c r="AE789" s="230"/>
      <c r="AF789" s="230"/>
      <c r="AG789" s="230"/>
      <c r="AH789" s="230"/>
      <c r="AI789" s="230"/>
      <c r="AJ789" s="230"/>
      <c r="AK789" s="230"/>
      <c r="AL789" s="230"/>
      <c r="AM789" s="230"/>
      <c r="AN789" s="230"/>
      <c r="AO789" s="230"/>
      <c r="AP789" s="230"/>
      <c r="AQ789" s="230"/>
      <c r="AR789" s="230"/>
      <c r="AS789" s="230"/>
      <c r="AT789" s="230"/>
      <c r="AU789" s="230"/>
      <c r="AV789" s="230"/>
      <c r="AW789" s="230"/>
      <c r="AX789" s="230"/>
      <c r="AY789" s="230"/>
      <c r="AZ789" s="230"/>
      <c r="BA789" s="230"/>
      <c r="BB789" s="230"/>
      <c r="BC789" s="230"/>
      <c r="BD789" s="230"/>
      <c r="BE789" s="200"/>
      <c r="BF789" s="200"/>
      <c r="BG789" s="200"/>
      <c r="BH789" s="200"/>
      <c r="BI789" s="200"/>
      <c r="BJ789" s="200"/>
      <c r="BK789" s="200"/>
    </row>
    <row r="790" spans="1:63" ht="16.5" customHeight="1" x14ac:dyDescent="0.25">
      <c r="A790" s="548" t="s">
        <v>61</v>
      </c>
      <c r="B790" s="548"/>
      <c r="C790" s="548"/>
      <c r="D790" s="200">
        <v>120</v>
      </c>
      <c r="E790" s="200">
        <v>120</v>
      </c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>
        <v>200</v>
      </c>
      <c r="R790" s="200">
        <v>200</v>
      </c>
      <c r="S790" s="200"/>
      <c r="T790" s="200"/>
      <c r="U790" s="200"/>
      <c r="V790" s="200"/>
      <c r="W790" s="230"/>
      <c r="X790" s="230"/>
      <c r="Y790" s="230"/>
      <c r="Z790" s="230"/>
      <c r="AA790" s="230"/>
      <c r="AB790" s="230"/>
      <c r="AC790" s="230"/>
      <c r="AD790" s="230"/>
      <c r="AE790" s="230"/>
      <c r="AF790" s="230"/>
      <c r="AG790" s="230"/>
      <c r="AH790" s="230"/>
      <c r="AI790" s="230"/>
      <c r="AJ790" s="230"/>
      <c r="AK790" s="230"/>
      <c r="AL790" s="230"/>
      <c r="AM790" s="230"/>
      <c r="AN790" s="230"/>
      <c r="AO790" s="230"/>
      <c r="AP790" s="230"/>
      <c r="AQ790" s="230"/>
      <c r="AR790" s="230"/>
      <c r="AS790" s="230"/>
      <c r="AT790" s="230"/>
      <c r="AU790" s="230"/>
      <c r="AV790" s="230"/>
      <c r="AW790" s="230"/>
      <c r="AX790" s="230"/>
      <c r="AY790" s="230"/>
      <c r="AZ790" s="230"/>
      <c r="BA790" s="230"/>
      <c r="BB790" s="230"/>
      <c r="BC790" s="230"/>
      <c r="BD790" s="230"/>
      <c r="BE790" s="200"/>
      <c r="BF790" s="200"/>
      <c r="BG790" s="200"/>
      <c r="BH790" s="200"/>
      <c r="BI790" s="200"/>
      <c r="BJ790" s="200"/>
      <c r="BK790" s="200"/>
    </row>
    <row r="791" spans="1:63" ht="16.5" customHeight="1" x14ac:dyDescent="0.3">
      <c r="A791" s="548"/>
      <c r="B791" s="548"/>
      <c r="C791" s="548"/>
      <c r="D791" s="200"/>
      <c r="E791" s="200"/>
      <c r="F791" s="201">
        <v>1.1000000000000001</v>
      </c>
      <c r="G791" s="201">
        <v>2.94</v>
      </c>
      <c r="H791" s="201">
        <v>9.1199999999999992</v>
      </c>
      <c r="I791" s="201">
        <v>67.349999999999994</v>
      </c>
      <c r="J791" s="201">
        <v>5.5E-2</v>
      </c>
      <c r="K791" s="201">
        <v>3.77</v>
      </c>
      <c r="L791" s="201"/>
      <c r="M791" s="201">
        <v>30.2</v>
      </c>
      <c r="N791" s="201">
        <v>58.75</v>
      </c>
      <c r="O791" s="201">
        <v>20.7</v>
      </c>
      <c r="P791" s="201">
        <v>1.02</v>
      </c>
      <c r="Q791" s="201"/>
      <c r="R791" s="201"/>
      <c r="S791" s="201">
        <v>1.83</v>
      </c>
      <c r="T791" s="201">
        <v>4.9000000000000004</v>
      </c>
      <c r="U791" s="201">
        <v>15.2</v>
      </c>
      <c r="V791" s="201">
        <v>132.5</v>
      </c>
      <c r="W791" s="230"/>
      <c r="X791" s="230"/>
      <c r="Y791" s="230"/>
      <c r="Z791" s="230"/>
      <c r="AA791" s="230"/>
      <c r="AB791" s="230"/>
      <c r="AC791" s="230"/>
      <c r="AD791" s="230"/>
      <c r="AE791" s="230"/>
      <c r="AF791" s="230"/>
      <c r="AG791" s="230"/>
      <c r="AH791" s="230"/>
      <c r="AI791" s="230"/>
      <c r="AJ791" s="230"/>
      <c r="AK791" s="230"/>
      <c r="AL791" s="230"/>
      <c r="AM791" s="230"/>
      <c r="AN791" s="230"/>
      <c r="AO791" s="230"/>
      <c r="AP791" s="230"/>
      <c r="AQ791" s="230"/>
      <c r="AR791" s="230"/>
      <c r="AS791" s="230"/>
      <c r="AT791" s="230"/>
      <c r="AU791" s="230"/>
      <c r="AV791" s="230"/>
      <c r="AW791" s="230"/>
      <c r="AX791" s="230"/>
      <c r="AY791" s="230"/>
      <c r="AZ791" s="230"/>
      <c r="BA791" s="230"/>
      <c r="BB791" s="230"/>
      <c r="BC791" s="230"/>
      <c r="BD791" s="230"/>
      <c r="BE791" s="201">
        <v>8.2000000000000003E-2</v>
      </c>
      <c r="BF791" s="201">
        <v>11.5</v>
      </c>
      <c r="BG791" s="201"/>
      <c r="BH791" s="201">
        <v>42.4</v>
      </c>
      <c r="BI791" s="201">
        <v>68.2</v>
      </c>
      <c r="BJ791" s="201">
        <v>30.95</v>
      </c>
      <c r="BK791" s="201">
        <v>1.48</v>
      </c>
    </row>
    <row r="792" spans="1:63" s="1" customFormat="1" ht="16.5" customHeight="1" x14ac:dyDescent="0.25">
      <c r="A792" s="559" t="s">
        <v>88</v>
      </c>
      <c r="B792" s="559"/>
      <c r="C792" s="559"/>
      <c r="D792" s="10">
        <v>5</v>
      </c>
      <c r="E792" s="10">
        <v>5</v>
      </c>
      <c r="F792" s="10">
        <v>0.14000000000000001</v>
      </c>
      <c r="G792" s="10">
        <v>0.75</v>
      </c>
      <c r="H792" s="10">
        <v>0.16</v>
      </c>
      <c r="I792" s="10">
        <v>10.3</v>
      </c>
      <c r="J792" s="10"/>
      <c r="K792" s="10"/>
      <c r="L792" s="10"/>
      <c r="M792" s="10"/>
      <c r="N792" s="10"/>
      <c r="O792" s="10"/>
      <c r="P792" s="10"/>
      <c r="Q792" s="234">
        <v>5</v>
      </c>
      <c r="R792" s="10">
        <v>5</v>
      </c>
      <c r="S792" s="10">
        <v>0.14000000000000001</v>
      </c>
      <c r="T792" s="10">
        <v>0.75</v>
      </c>
      <c r="U792" s="10">
        <v>0.16</v>
      </c>
      <c r="V792" s="10">
        <v>10.3</v>
      </c>
      <c r="W792" s="559" t="s">
        <v>88</v>
      </c>
      <c r="X792" s="559"/>
      <c r="Y792" s="559"/>
      <c r="Z792" s="7">
        <v>5</v>
      </c>
      <c r="AA792" s="10">
        <v>5</v>
      </c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29"/>
      <c r="AP792" s="10">
        <v>5</v>
      </c>
      <c r="AQ792" s="10"/>
      <c r="AR792" s="10"/>
      <c r="AS792" s="10"/>
      <c r="AT792" s="7"/>
      <c r="AU792" s="10"/>
      <c r="AV792" s="10"/>
      <c r="AW792" s="7"/>
      <c r="AX792" s="7"/>
      <c r="AY792" s="10"/>
      <c r="AZ792" s="10"/>
      <c r="BA792" s="7"/>
      <c r="BB792" s="7"/>
      <c r="BC792" s="7"/>
      <c r="BD792" s="29"/>
      <c r="BE792" s="10"/>
      <c r="BF792" s="10"/>
      <c r="BG792" s="10"/>
      <c r="BH792" s="10"/>
      <c r="BI792" s="10"/>
      <c r="BJ792" s="10"/>
      <c r="BK792" s="10"/>
    </row>
    <row r="793" spans="1:63" ht="15.75" customHeight="1" x14ac:dyDescent="0.25">
      <c r="A793" s="597" t="s">
        <v>38</v>
      </c>
      <c r="B793" s="545"/>
      <c r="C793" s="598"/>
      <c r="D793" s="54"/>
      <c r="E793" s="47"/>
      <c r="F793" s="44"/>
      <c r="G793" s="38"/>
      <c r="H793" s="38"/>
      <c r="I793" s="45"/>
      <c r="J793" s="200"/>
      <c r="K793" s="200"/>
      <c r="L793" s="200"/>
      <c r="M793" s="200"/>
      <c r="N793" s="200"/>
      <c r="O793" s="200"/>
      <c r="P793" s="200"/>
      <c r="Q793" s="44"/>
      <c r="R793" s="47"/>
      <c r="S793" s="44"/>
      <c r="T793" s="38"/>
      <c r="U793" s="51"/>
      <c r="V793" s="49"/>
      <c r="W793" s="599" t="s">
        <v>18</v>
      </c>
      <c r="X793" s="600"/>
      <c r="Y793" s="601"/>
      <c r="Z793" s="38">
        <v>7.2</v>
      </c>
      <c r="AA793" s="38">
        <v>6</v>
      </c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>
        <v>12</v>
      </c>
      <c r="AP793" s="38">
        <v>10</v>
      </c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E793" s="200"/>
      <c r="BF793" s="200"/>
      <c r="BG793" s="200"/>
      <c r="BH793" s="200"/>
      <c r="BI793" s="200"/>
      <c r="BJ793" s="200"/>
      <c r="BK793" s="200"/>
    </row>
    <row r="794" spans="1:63" ht="15.75" customHeight="1" x14ac:dyDescent="0.25">
      <c r="A794" s="504" t="s">
        <v>172</v>
      </c>
      <c r="B794" s="510"/>
      <c r="C794" s="511"/>
      <c r="D794" s="54">
        <v>75</v>
      </c>
      <c r="E794" s="49">
        <v>60</v>
      </c>
      <c r="F794" s="44"/>
      <c r="G794" s="38"/>
      <c r="H794" s="38"/>
      <c r="I794" s="45"/>
      <c r="J794" s="200"/>
      <c r="K794" s="200"/>
      <c r="L794" s="200"/>
      <c r="M794" s="200"/>
      <c r="N794" s="200"/>
      <c r="O794" s="200"/>
      <c r="P794" s="200"/>
      <c r="Q794" s="44">
        <v>100</v>
      </c>
      <c r="R794" s="49">
        <v>80</v>
      </c>
      <c r="S794" s="44"/>
      <c r="T794" s="38"/>
      <c r="U794" s="51"/>
      <c r="V794" s="49"/>
      <c r="W794" s="512" t="s">
        <v>20</v>
      </c>
      <c r="X794" s="499"/>
      <c r="Y794" s="513"/>
      <c r="Z794" s="38">
        <v>1.8</v>
      </c>
      <c r="AA794" s="38">
        <v>1.8</v>
      </c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>
        <v>3</v>
      </c>
      <c r="AP794" s="38">
        <v>3</v>
      </c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E794" s="200"/>
      <c r="BF794" s="200"/>
      <c r="BG794" s="200"/>
      <c r="BH794" s="200"/>
      <c r="BI794" s="200"/>
      <c r="BJ794" s="200"/>
      <c r="BK794" s="200"/>
    </row>
    <row r="795" spans="1:63" ht="15.75" customHeight="1" x14ac:dyDescent="0.25">
      <c r="A795" s="512" t="s">
        <v>120</v>
      </c>
      <c r="B795" s="499"/>
      <c r="C795" s="513"/>
      <c r="D795" s="54">
        <v>96</v>
      </c>
      <c r="E795" s="47">
        <v>44</v>
      </c>
      <c r="F795" s="44"/>
      <c r="G795" s="38"/>
      <c r="H795" s="38"/>
      <c r="I795" s="45"/>
      <c r="J795" s="200"/>
      <c r="K795" s="200"/>
      <c r="L795" s="200"/>
      <c r="M795" s="200"/>
      <c r="N795" s="200"/>
      <c r="O795" s="200"/>
      <c r="P795" s="200"/>
      <c r="Q795" s="44">
        <v>127</v>
      </c>
      <c r="R795" s="47">
        <v>59</v>
      </c>
      <c r="S795" s="44"/>
      <c r="T795" s="38"/>
      <c r="U795" s="51"/>
      <c r="V795" s="49"/>
      <c r="W795" s="512" t="s">
        <v>19</v>
      </c>
      <c r="X795" s="499"/>
      <c r="Y795" s="513"/>
      <c r="Z795" s="38">
        <v>3</v>
      </c>
      <c r="AA795" s="38">
        <v>3</v>
      </c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>
        <v>5</v>
      </c>
      <c r="AP795" s="38">
        <v>5</v>
      </c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E795" s="200"/>
      <c r="BF795" s="200"/>
      <c r="BG795" s="200"/>
      <c r="BH795" s="200"/>
      <c r="BI795" s="200"/>
      <c r="BJ795" s="200"/>
      <c r="BK795" s="200"/>
    </row>
    <row r="796" spans="1:63" ht="15.75" customHeight="1" x14ac:dyDescent="0.25">
      <c r="A796" s="512" t="s">
        <v>329</v>
      </c>
      <c r="B796" s="499"/>
      <c r="C796" s="513"/>
      <c r="D796" s="54">
        <v>45</v>
      </c>
      <c r="E796" s="47">
        <v>44</v>
      </c>
      <c r="F796" s="44"/>
      <c r="G796" s="38"/>
      <c r="H796" s="38"/>
      <c r="I796" s="45"/>
      <c r="J796" s="200"/>
      <c r="K796" s="200"/>
      <c r="L796" s="200"/>
      <c r="M796" s="200"/>
      <c r="N796" s="200"/>
      <c r="O796" s="200"/>
      <c r="P796" s="200"/>
      <c r="Q796" s="44">
        <v>60</v>
      </c>
      <c r="R796" s="47">
        <v>59</v>
      </c>
      <c r="S796" s="44"/>
      <c r="T796" s="38"/>
      <c r="U796" s="51"/>
      <c r="V796" s="49"/>
      <c r="W796" s="512" t="s">
        <v>19</v>
      </c>
      <c r="X796" s="499"/>
      <c r="Y796" s="513"/>
      <c r="Z796" s="38">
        <v>3</v>
      </c>
      <c r="AA796" s="38">
        <v>3</v>
      </c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>
        <v>5</v>
      </c>
      <c r="AP796" s="38">
        <v>5</v>
      </c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E796" s="200"/>
      <c r="BF796" s="200"/>
      <c r="BG796" s="200"/>
      <c r="BH796" s="200"/>
      <c r="BI796" s="200"/>
      <c r="BJ796" s="200"/>
      <c r="BK796" s="200"/>
    </row>
    <row r="797" spans="1:63" ht="15.75" customHeight="1" x14ac:dyDescent="0.25">
      <c r="A797" s="512" t="s">
        <v>25</v>
      </c>
      <c r="B797" s="499"/>
      <c r="C797" s="513"/>
      <c r="D797" s="54">
        <v>16</v>
      </c>
      <c r="E797" s="47">
        <v>16</v>
      </c>
      <c r="F797" s="44"/>
      <c r="G797" s="38"/>
      <c r="H797" s="38"/>
      <c r="I797" s="45"/>
      <c r="J797" s="200"/>
      <c r="K797" s="200"/>
      <c r="L797" s="200"/>
      <c r="M797" s="200"/>
      <c r="N797" s="200"/>
      <c r="O797" s="200"/>
      <c r="P797" s="200"/>
      <c r="Q797" s="44">
        <v>21</v>
      </c>
      <c r="R797" s="47">
        <v>21</v>
      </c>
      <c r="S797" s="44"/>
      <c r="T797" s="38"/>
      <c r="U797" s="51"/>
      <c r="V797" s="49"/>
      <c r="W797" s="512" t="s">
        <v>6</v>
      </c>
      <c r="X797" s="499"/>
      <c r="Y797" s="513"/>
      <c r="Z797" s="38">
        <v>1.5</v>
      </c>
      <c r="AA797" s="38">
        <v>1.5</v>
      </c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>
        <v>2.5</v>
      </c>
      <c r="AP797" s="38">
        <v>2.5</v>
      </c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E797" s="200"/>
      <c r="BF797" s="200"/>
      <c r="BG797" s="200"/>
      <c r="BH797" s="200"/>
      <c r="BI797" s="200"/>
      <c r="BJ797" s="200"/>
      <c r="BK797" s="200"/>
    </row>
    <row r="798" spans="1:63" ht="15.75" customHeight="1" x14ac:dyDescent="0.25">
      <c r="A798" s="512" t="s">
        <v>39</v>
      </c>
      <c r="B798" s="499"/>
      <c r="C798" s="513"/>
      <c r="D798" s="54">
        <v>11</v>
      </c>
      <c r="E798" s="47">
        <v>11</v>
      </c>
      <c r="F798" s="44"/>
      <c r="G798" s="38"/>
      <c r="H798" s="38"/>
      <c r="I798" s="45"/>
      <c r="J798" s="200"/>
      <c r="K798" s="200"/>
      <c r="L798" s="200"/>
      <c r="M798" s="200"/>
      <c r="N798" s="200"/>
      <c r="O798" s="200"/>
      <c r="P798" s="200"/>
      <c r="Q798" s="44">
        <v>15</v>
      </c>
      <c r="R798" s="47">
        <v>15</v>
      </c>
      <c r="S798" s="44"/>
      <c r="T798" s="38"/>
      <c r="U798" s="38"/>
      <c r="V798" s="47"/>
      <c r="W798" s="512" t="s">
        <v>143</v>
      </c>
      <c r="X798" s="499"/>
      <c r="Y798" s="513"/>
      <c r="Z798" s="38">
        <v>120</v>
      </c>
      <c r="AA798" s="38">
        <v>120</v>
      </c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>
        <v>200</v>
      </c>
      <c r="AP798" s="38">
        <v>200</v>
      </c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E798" s="200"/>
      <c r="BF798" s="200"/>
      <c r="BG798" s="200"/>
      <c r="BH798" s="200"/>
      <c r="BI798" s="200"/>
      <c r="BJ798" s="200"/>
      <c r="BK798" s="200"/>
    </row>
    <row r="799" spans="1:63" ht="15.75" customHeight="1" x14ac:dyDescent="0.25">
      <c r="A799" s="512" t="s">
        <v>51</v>
      </c>
      <c r="B799" s="499"/>
      <c r="C799" s="513"/>
      <c r="D799" s="95">
        <v>6</v>
      </c>
      <c r="E799" s="47">
        <v>6</v>
      </c>
      <c r="F799" s="44"/>
      <c r="G799" s="38"/>
      <c r="H799" s="38"/>
      <c r="I799" s="45"/>
      <c r="J799" s="200"/>
      <c r="K799" s="200"/>
      <c r="L799" s="200"/>
      <c r="M799" s="200"/>
      <c r="N799" s="200"/>
      <c r="O799" s="200"/>
      <c r="P799" s="200"/>
      <c r="Q799" s="44">
        <v>8</v>
      </c>
      <c r="R799" s="47">
        <v>8</v>
      </c>
      <c r="S799" s="44"/>
      <c r="T799" s="38"/>
      <c r="U799" s="38"/>
      <c r="V799" s="47"/>
      <c r="W799" s="512"/>
      <c r="X799" s="499"/>
      <c r="Y799" s="513"/>
      <c r="Z799" s="38"/>
      <c r="AA799" s="38"/>
      <c r="AB799" s="51">
        <v>73.540000000000006</v>
      </c>
      <c r="AC799" s="51">
        <v>228.9</v>
      </c>
      <c r="AD799" s="51">
        <v>26.55</v>
      </c>
      <c r="AE799" s="51">
        <v>15.75</v>
      </c>
      <c r="AF799" s="51">
        <v>31.95</v>
      </c>
      <c r="AG799" s="51">
        <v>0.71499999999999997</v>
      </c>
      <c r="AH799" s="51"/>
      <c r="AI799" s="51">
        <v>817.05</v>
      </c>
      <c r="AJ799" s="51">
        <v>1.43</v>
      </c>
      <c r="AK799" s="51">
        <v>2.8500000000000001E-2</v>
      </c>
      <c r="AL799" s="51">
        <v>2.5000000000000001E-2</v>
      </c>
      <c r="AM799" s="51">
        <v>0.34900000000000003</v>
      </c>
      <c r="AN799" s="51">
        <v>6.1719999999999997</v>
      </c>
      <c r="AO799" s="51"/>
      <c r="AP799" s="51"/>
      <c r="AQ799" s="51">
        <v>122.5</v>
      </c>
      <c r="AR799" s="51">
        <v>381.5</v>
      </c>
      <c r="AS799" s="51">
        <v>44.25</v>
      </c>
      <c r="AT799" s="51">
        <v>26.25</v>
      </c>
      <c r="AU799" s="51">
        <v>53</v>
      </c>
      <c r="AV799" s="51">
        <v>1.19</v>
      </c>
      <c r="AW799" s="51"/>
      <c r="AX799" s="51">
        <v>1361.75</v>
      </c>
      <c r="AY799" s="51">
        <v>2.39</v>
      </c>
      <c r="AZ799" s="51">
        <v>4.7500000000000001E-2</v>
      </c>
      <c r="BA799" s="51">
        <v>4.2500000000000003E-2</v>
      </c>
      <c r="BB799" s="51">
        <v>0.57999999999999996</v>
      </c>
      <c r="BC799" s="51">
        <v>10.28</v>
      </c>
      <c r="BE799" s="200"/>
      <c r="BF799" s="200"/>
      <c r="BG799" s="200"/>
      <c r="BH799" s="200"/>
      <c r="BI799" s="200"/>
      <c r="BJ799" s="200"/>
      <c r="BK799" s="200"/>
    </row>
    <row r="800" spans="1:63" ht="16.5" customHeight="1" x14ac:dyDescent="0.25">
      <c r="A800" s="512"/>
      <c r="B800" s="499"/>
      <c r="C800" s="513"/>
      <c r="D800" s="54"/>
      <c r="E800" s="49"/>
      <c r="F800" s="50">
        <v>11.66</v>
      </c>
      <c r="G800" s="51">
        <v>2.75</v>
      </c>
      <c r="H800" s="51">
        <v>9.98</v>
      </c>
      <c r="I800" s="213">
        <v>111</v>
      </c>
      <c r="J800" s="9">
        <v>0.06</v>
      </c>
      <c r="K800" s="10">
        <v>0.5</v>
      </c>
      <c r="L800" s="10">
        <v>37</v>
      </c>
      <c r="M800" s="10">
        <v>26.4</v>
      </c>
      <c r="N800" s="10">
        <v>95.4</v>
      </c>
      <c r="O800" s="10">
        <v>15.7</v>
      </c>
      <c r="P800" s="214">
        <v>1.0900000000000001</v>
      </c>
      <c r="Q800" s="54"/>
      <c r="R800" s="47"/>
      <c r="S800" s="50">
        <v>15.64</v>
      </c>
      <c r="T800" s="51">
        <v>3.89</v>
      </c>
      <c r="U800" s="51">
        <v>13.46</v>
      </c>
      <c r="V800" s="49">
        <v>151</v>
      </c>
      <c r="W800" s="504" t="s">
        <v>38</v>
      </c>
      <c r="X800" s="510"/>
      <c r="Y800" s="511"/>
      <c r="Z800" s="38"/>
      <c r="AA800" s="38"/>
      <c r="AB800" s="38"/>
      <c r="AC800" s="51"/>
      <c r="AD800" s="51"/>
      <c r="AE800" s="38"/>
      <c r="AF800" s="38"/>
      <c r="AG800" s="51"/>
      <c r="AH800" s="51"/>
      <c r="AI800" s="38"/>
      <c r="AJ800" s="38"/>
      <c r="AK800" s="51"/>
      <c r="AL800" s="51"/>
      <c r="AM800" s="51"/>
      <c r="AN800" s="51"/>
      <c r="AO800" s="38"/>
      <c r="AP800" s="38"/>
      <c r="AQ800" s="38"/>
      <c r="AR800" s="51"/>
      <c r="AS800" s="51"/>
      <c r="AT800" s="38"/>
      <c r="AU800" s="38"/>
      <c r="AV800" s="51"/>
      <c r="AW800" s="51"/>
      <c r="AX800" s="38"/>
      <c r="AY800" s="38"/>
      <c r="AZ800" s="51"/>
      <c r="BA800" s="51"/>
      <c r="BB800" s="51"/>
      <c r="BC800" s="51"/>
      <c r="BE800" s="178">
        <v>0.08</v>
      </c>
      <c r="BF800" s="179">
        <v>0.67</v>
      </c>
      <c r="BG800" s="179">
        <v>51</v>
      </c>
      <c r="BH800" s="179">
        <v>35.1</v>
      </c>
      <c r="BI800" s="179">
        <v>127.8</v>
      </c>
      <c r="BJ800" s="179">
        <v>21</v>
      </c>
      <c r="BK800" s="180">
        <v>1.47</v>
      </c>
    </row>
    <row r="801" spans="1:63" ht="12.75" hidden="1" customHeight="1" x14ac:dyDescent="0.3">
      <c r="A801" s="597"/>
      <c r="B801" s="545"/>
      <c r="C801" s="598"/>
      <c r="D801" s="54"/>
      <c r="E801" s="49"/>
      <c r="F801" s="50"/>
      <c r="G801" s="51"/>
      <c r="H801" s="51"/>
      <c r="I801" s="52"/>
      <c r="J801" s="54"/>
      <c r="K801" s="49"/>
      <c r="L801" s="50"/>
      <c r="M801" s="51"/>
      <c r="N801" s="51"/>
      <c r="O801" s="4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</row>
    <row r="802" spans="1:63" s="1" customFormat="1" ht="15" customHeight="1" x14ac:dyDescent="0.25">
      <c r="A802" s="518" t="s">
        <v>395</v>
      </c>
      <c r="B802" s="519"/>
      <c r="C802" s="520"/>
      <c r="D802" s="17"/>
      <c r="E802" s="6">
        <v>120</v>
      </c>
      <c r="F802" s="9"/>
      <c r="G802" s="10"/>
      <c r="H802" s="10"/>
      <c r="I802" s="10"/>
      <c r="J802" s="9"/>
      <c r="K802" s="10"/>
      <c r="L802" s="10"/>
      <c r="M802" s="10"/>
      <c r="N802" s="10"/>
      <c r="O802" s="10"/>
      <c r="P802" s="214"/>
      <c r="Q802" s="24"/>
      <c r="R802" s="6">
        <v>150</v>
      </c>
      <c r="S802" s="9"/>
      <c r="T802" s="10"/>
      <c r="U802" s="10"/>
      <c r="V802" s="6"/>
      <c r="W802" s="521" t="s">
        <v>163</v>
      </c>
      <c r="X802" s="522"/>
      <c r="Y802" s="523"/>
      <c r="Z802" s="7"/>
      <c r="AA802" s="10">
        <v>120</v>
      </c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>
        <v>150</v>
      </c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E802" s="9"/>
      <c r="BF802" s="10"/>
      <c r="BG802" s="10"/>
      <c r="BH802" s="10"/>
      <c r="BI802" s="10"/>
      <c r="BJ802" s="10"/>
      <c r="BK802" s="214"/>
    </row>
    <row r="803" spans="1:63" s="28" customFormat="1" x14ac:dyDescent="0.25">
      <c r="A803" s="521" t="s">
        <v>396</v>
      </c>
      <c r="B803" s="522"/>
      <c r="C803" s="523"/>
      <c r="D803" s="17"/>
      <c r="E803" s="8"/>
      <c r="F803" s="3"/>
      <c r="G803" s="7"/>
      <c r="H803" s="7"/>
      <c r="I803" s="7"/>
      <c r="J803" s="3"/>
      <c r="K803" s="7"/>
      <c r="L803" s="7"/>
      <c r="M803" s="7"/>
      <c r="N803" s="7"/>
      <c r="O803" s="7"/>
      <c r="P803" s="266"/>
      <c r="Q803" s="17"/>
      <c r="R803" s="8"/>
      <c r="S803" s="3"/>
      <c r="T803" s="7"/>
      <c r="U803" s="7"/>
      <c r="V803" s="8"/>
      <c r="W803" s="521" t="s">
        <v>164</v>
      </c>
      <c r="X803" s="522"/>
      <c r="Y803" s="523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E803" s="3"/>
      <c r="BF803" s="7"/>
      <c r="BG803" s="7"/>
      <c r="BH803" s="7"/>
      <c r="BI803" s="7"/>
      <c r="BJ803" s="7"/>
      <c r="BK803" s="266"/>
    </row>
    <row r="804" spans="1:63" s="28" customFormat="1" x14ac:dyDescent="0.25">
      <c r="A804" s="524" t="s">
        <v>397</v>
      </c>
      <c r="B804" s="525"/>
      <c r="C804" s="526"/>
      <c r="D804" s="17">
        <v>42</v>
      </c>
      <c r="E804" s="8">
        <v>42</v>
      </c>
      <c r="F804" s="3"/>
      <c r="G804" s="7"/>
      <c r="H804" s="7"/>
      <c r="I804" s="7"/>
      <c r="J804" s="3"/>
      <c r="K804" s="7"/>
      <c r="L804" s="7"/>
      <c r="M804" s="7"/>
      <c r="N804" s="7"/>
      <c r="O804" s="7"/>
      <c r="P804" s="266"/>
      <c r="Q804" s="17">
        <v>54</v>
      </c>
      <c r="R804" s="8">
        <v>54</v>
      </c>
      <c r="S804" s="3"/>
      <c r="T804" s="7"/>
      <c r="U804" s="7"/>
      <c r="V804" s="8"/>
      <c r="W804" s="524" t="s">
        <v>115</v>
      </c>
      <c r="X804" s="525"/>
      <c r="Y804" s="526"/>
      <c r="Z804" s="7">
        <v>42</v>
      </c>
      <c r="AA804" s="7">
        <v>42</v>
      </c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>
        <v>52.5</v>
      </c>
      <c r="AP804" s="7">
        <v>52.5</v>
      </c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E804" s="3"/>
      <c r="BF804" s="7"/>
      <c r="BG804" s="7"/>
      <c r="BH804" s="7"/>
      <c r="BI804" s="7"/>
      <c r="BJ804" s="7"/>
      <c r="BK804" s="266"/>
    </row>
    <row r="805" spans="1:63" s="1" customFormat="1" x14ac:dyDescent="0.25">
      <c r="A805" s="543" t="s">
        <v>228</v>
      </c>
      <c r="B805" s="515"/>
      <c r="C805" s="516"/>
      <c r="D805" s="17">
        <v>5.4</v>
      </c>
      <c r="E805" s="6">
        <v>5.4</v>
      </c>
      <c r="F805" s="9"/>
      <c r="G805" s="10"/>
      <c r="H805" s="10"/>
      <c r="I805" s="10"/>
      <c r="J805" s="9"/>
      <c r="K805" s="10"/>
      <c r="L805" s="10"/>
      <c r="M805" s="10"/>
      <c r="N805" s="10"/>
      <c r="O805" s="10"/>
      <c r="P805" s="214"/>
      <c r="Q805" s="17">
        <v>6.7</v>
      </c>
      <c r="R805" s="6">
        <v>6.7</v>
      </c>
      <c r="S805" s="9"/>
      <c r="T805" s="10"/>
      <c r="U805" s="10"/>
      <c r="V805" s="18"/>
      <c r="W805" s="543" t="s">
        <v>132</v>
      </c>
      <c r="X805" s="515"/>
      <c r="Y805" s="516"/>
      <c r="Z805" s="7">
        <v>4</v>
      </c>
      <c r="AA805" s="10">
        <v>4</v>
      </c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7">
        <v>5</v>
      </c>
      <c r="AP805" s="10">
        <v>5</v>
      </c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E805" s="9"/>
      <c r="BF805" s="10"/>
      <c r="BG805" s="10"/>
      <c r="BH805" s="10"/>
      <c r="BI805" s="10"/>
      <c r="BJ805" s="10"/>
      <c r="BK805" s="214"/>
    </row>
    <row r="806" spans="1:63" s="1" customFormat="1" ht="15.6" x14ac:dyDescent="0.3">
      <c r="A806" s="521"/>
      <c r="B806" s="522"/>
      <c r="C806" s="523"/>
      <c r="D806" s="24"/>
      <c r="E806" s="6"/>
      <c r="F806" s="9">
        <v>2.92</v>
      </c>
      <c r="G806" s="10">
        <v>4.29</v>
      </c>
      <c r="H806" s="10">
        <v>29.34</v>
      </c>
      <c r="I806" s="10">
        <v>167.76</v>
      </c>
      <c r="J806" s="9">
        <v>0.04</v>
      </c>
      <c r="K806" s="10"/>
      <c r="L806" s="10">
        <v>20</v>
      </c>
      <c r="M806" s="10">
        <v>4</v>
      </c>
      <c r="N806" s="10">
        <v>37.96</v>
      </c>
      <c r="O806" s="10">
        <v>18</v>
      </c>
      <c r="P806" s="214">
        <v>1.08</v>
      </c>
      <c r="Q806" s="24"/>
      <c r="R806" s="6"/>
      <c r="S806" s="9">
        <v>3.65</v>
      </c>
      <c r="T806" s="10">
        <v>5.37</v>
      </c>
      <c r="U806" s="10">
        <v>36.619999999999997</v>
      </c>
      <c r="V806" s="6">
        <v>209.7</v>
      </c>
      <c r="W806" s="521"/>
      <c r="X806" s="522"/>
      <c r="Y806" s="523"/>
      <c r="Z806" s="10"/>
      <c r="AA806" s="10"/>
      <c r="AB806" s="10">
        <v>0.3</v>
      </c>
      <c r="AC806" s="10">
        <v>31.2</v>
      </c>
      <c r="AD806" s="10">
        <v>5</v>
      </c>
      <c r="AE806" s="10">
        <v>21.8</v>
      </c>
      <c r="AF806" s="10">
        <v>38.200000000000003</v>
      </c>
      <c r="AG806" s="10">
        <v>1.1399999999999999</v>
      </c>
      <c r="AH806" s="10">
        <v>20</v>
      </c>
      <c r="AI806" s="10">
        <v>15</v>
      </c>
      <c r="AJ806" s="10">
        <v>1</v>
      </c>
      <c r="AK806" s="10">
        <v>0.06</v>
      </c>
      <c r="AL806" s="10">
        <v>0.03</v>
      </c>
      <c r="AM806" s="10">
        <v>0.8</v>
      </c>
      <c r="AN806" s="10"/>
      <c r="AO806" s="10"/>
      <c r="AP806" s="10"/>
      <c r="AQ806" s="10">
        <v>0.4</v>
      </c>
      <c r="AR806" s="10">
        <v>41.3</v>
      </c>
      <c r="AS806" s="10">
        <v>6.4</v>
      </c>
      <c r="AT806" s="10">
        <v>29</v>
      </c>
      <c r="AU806" s="10">
        <v>50.6</v>
      </c>
      <c r="AV806" s="10">
        <v>1.52</v>
      </c>
      <c r="AW806" s="10">
        <v>20</v>
      </c>
      <c r="AX806" s="10">
        <v>15</v>
      </c>
      <c r="AY806" s="10">
        <v>1.31</v>
      </c>
      <c r="AZ806" s="10">
        <v>0.08</v>
      </c>
      <c r="BA806" s="10">
        <v>0.03</v>
      </c>
      <c r="BB806" s="10">
        <v>1.07</v>
      </c>
      <c r="BC806" s="10"/>
      <c r="BE806" s="9">
        <v>0.06</v>
      </c>
      <c r="BF806" s="10"/>
      <c r="BG806" s="10">
        <v>20</v>
      </c>
      <c r="BH806" s="10">
        <v>5</v>
      </c>
      <c r="BI806" s="10">
        <v>38.200000000000003</v>
      </c>
      <c r="BJ806" s="10">
        <v>21.8</v>
      </c>
      <c r="BK806" s="214">
        <v>1.1399999999999999</v>
      </c>
    </row>
    <row r="807" spans="1:63" ht="15.75" customHeight="1" x14ac:dyDescent="0.25">
      <c r="A807" s="597" t="s">
        <v>353</v>
      </c>
      <c r="B807" s="545"/>
      <c r="C807" s="598"/>
      <c r="D807" s="54"/>
      <c r="E807" s="49">
        <v>20</v>
      </c>
      <c r="F807" s="44"/>
      <c r="G807" s="38"/>
      <c r="H807" s="38"/>
      <c r="I807" s="270"/>
      <c r="J807" s="175"/>
      <c r="K807" s="176"/>
      <c r="L807" s="176"/>
      <c r="M807" s="176"/>
      <c r="N807" s="176"/>
      <c r="O807" s="176"/>
      <c r="P807" s="177"/>
      <c r="Q807" s="54"/>
      <c r="R807" s="49">
        <v>40</v>
      </c>
      <c r="S807" s="44"/>
      <c r="T807" s="38"/>
      <c r="U807" s="38"/>
      <c r="V807" s="47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E807" s="175"/>
      <c r="BF807" s="176"/>
      <c r="BG807" s="176"/>
      <c r="BH807" s="176"/>
      <c r="BI807" s="176"/>
      <c r="BJ807" s="176"/>
      <c r="BK807" s="177"/>
    </row>
    <row r="808" spans="1:63" ht="16.5" customHeight="1" x14ac:dyDescent="0.25">
      <c r="A808" s="536" t="s">
        <v>21</v>
      </c>
      <c r="B808" s="595"/>
      <c r="C808" s="596"/>
      <c r="D808" s="98">
        <v>1.1499999999999999</v>
      </c>
      <c r="E808" s="99">
        <v>1.1499999999999999</v>
      </c>
      <c r="F808" s="70"/>
      <c r="G808" s="71"/>
      <c r="H808" s="71"/>
      <c r="I808" s="271"/>
      <c r="J808" s="272"/>
      <c r="K808" s="273"/>
      <c r="L808" s="273"/>
      <c r="M808" s="273"/>
      <c r="N808" s="273"/>
      <c r="O808" s="273"/>
      <c r="P808" s="274"/>
      <c r="Q808" s="98">
        <v>2.2999999999999998</v>
      </c>
      <c r="R808" s="99">
        <v>2.2999999999999998</v>
      </c>
      <c r="S808" s="70"/>
      <c r="T808" s="71"/>
      <c r="U808" s="71"/>
      <c r="V808" s="97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E808" s="272"/>
      <c r="BF808" s="273"/>
      <c r="BG808" s="273"/>
      <c r="BH808" s="273"/>
      <c r="BI808" s="273"/>
      <c r="BJ808" s="273"/>
      <c r="BK808" s="274"/>
    </row>
    <row r="809" spans="1:63" s="1" customFormat="1" x14ac:dyDescent="0.25">
      <c r="A809" s="587" t="s">
        <v>19</v>
      </c>
      <c r="B809" s="588"/>
      <c r="C809" s="589"/>
      <c r="D809" s="17">
        <v>0.45</v>
      </c>
      <c r="E809" s="6">
        <v>0.45</v>
      </c>
      <c r="F809" s="9"/>
      <c r="G809" s="10"/>
      <c r="H809" s="10"/>
      <c r="I809" s="10"/>
      <c r="J809" s="9"/>
      <c r="K809" s="10"/>
      <c r="L809" s="10"/>
      <c r="M809" s="10"/>
      <c r="N809" s="10"/>
      <c r="O809" s="10"/>
      <c r="P809" s="214"/>
      <c r="Q809" s="17">
        <v>0.9</v>
      </c>
      <c r="R809" s="6">
        <v>0.9</v>
      </c>
      <c r="S809" s="9"/>
      <c r="T809" s="10"/>
      <c r="U809" s="10"/>
      <c r="V809" s="18"/>
      <c r="W809" s="543" t="s">
        <v>132</v>
      </c>
      <c r="X809" s="515"/>
      <c r="Y809" s="516"/>
      <c r="Z809" s="7">
        <v>4</v>
      </c>
      <c r="AA809" s="10">
        <v>4</v>
      </c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7">
        <v>5</v>
      </c>
      <c r="AP809" s="10">
        <v>5</v>
      </c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E809" s="9"/>
      <c r="BF809" s="10"/>
      <c r="BG809" s="10"/>
      <c r="BH809" s="10"/>
      <c r="BI809" s="10"/>
      <c r="BJ809" s="10"/>
      <c r="BK809" s="214"/>
    </row>
    <row r="810" spans="1:63" ht="16.5" customHeight="1" x14ac:dyDescent="0.25">
      <c r="A810" s="590" t="s">
        <v>61</v>
      </c>
      <c r="B810" s="591"/>
      <c r="C810" s="592"/>
      <c r="D810" s="54">
        <v>11.5</v>
      </c>
      <c r="E810" s="47">
        <v>11.5</v>
      </c>
      <c r="F810" s="100"/>
      <c r="G810" s="101"/>
      <c r="H810" s="101"/>
      <c r="I810" s="275"/>
      <c r="J810" s="276"/>
      <c r="K810" s="277"/>
      <c r="L810" s="277"/>
      <c r="M810" s="277"/>
      <c r="N810" s="277"/>
      <c r="O810" s="277"/>
      <c r="P810" s="278"/>
      <c r="Q810" s="54">
        <v>23</v>
      </c>
      <c r="R810" s="47">
        <v>23</v>
      </c>
      <c r="S810" s="100"/>
      <c r="T810" s="101"/>
      <c r="U810" s="101"/>
      <c r="V810" s="103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E810" s="276"/>
      <c r="BF810" s="277"/>
      <c r="BG810" s="277"/>
      <c r="BH810" s="277"/>
      <c r="BI810" s="277"/>
      <c r="BJ810" s="277"/>
      <c r="BK810" s="278"/>
    </row>
    <row r="811" spans="1:63" ht="15.75" customHeight="1" x14ac:dyDescent="0.25">
      <c r="A811" s="565" t="s">
        <v>248</v>
      </c>
      <c r="B811" s="593"/>
      <c r="C811" s="594"/>
      <c r="D811" s="54">
        <v>5.5</v>
      </c>
      <c r="E811" s="47">
        <v>4.5</v>
      </c>
      <c r="F811" s="44"/>
      <c r="G811" s="38"/>
      <c r="H811" s="38"/>
      <c r="I811" s="270"/>
      <c r="J811" s="175"/>
      <c r="K811" s="176"/>
      <c r="L811" s="176"/>
      <c r="M811" s="176"/>
      <c r="N811" s="176"/>
      <c r="O811" s="176"/>
      <c r="P811" s="177"/>
      <c r="Q811" s="54">
        <v>11</v>
      </c>
      <c r="R811" s="47">
        <v>9</v>
      </c>
      <c r="S811" s="44"/>
      <c r="T811" s="38"/>
      <c r="U811" s="51"/>
      <c r="V811" s="51"/>
      <c r="W811" s="75"/>
      <c r="X811" s="93"/>
      <c r="Y811" s="94"/>
      <c r="Z811" s="38"/>
      <c r="AA811" s="38"/>
      <c r="AB811" s="38"/>
      <c r="AC811" s="51"/>
      <c r="AD811" s="51"/>
      <c r="AE811" s="38"/>
      <c r="AF811" s="38"/>
      <c r="AG811" s="51"/>
      <c r="AH811" s="51"/>
      <c r="AI811" s="38"/>
      <c r="AJ811" s="38"/>
      <c r="AK811" s="51"/>
      <c r="AL811" s="51"/>
      <c r="AM811" s="51"/>
      <c r="AN811" s="51"/>
      <c r="AO811" s="38"/>
      <c r="AP811" s="38"/>
      <c r="AQ811" s="38"/>
      <c r="AR811" s="51"/>
      <c r="AS811" s="51"/>
      <c r="AT811" s="38"/>
      <c r="AU811" s="38"/>
      <c r="AV811" s="51"/>
      <c r="AW811" s="51"/>
      <c r="AX811" s="38"/>
      <c r="AY811" s="38"/>
      <c r="AZ811" s="51"/>
      <c r="BA811" s="51"/>
      <c r="BB811" s="51"/>
      <c r="BC811" s="51"/>
      <c r="BE811" s="175"/>
      <c r="BF811" s="176"/>
      <c r="BG811" s="176"/>
      <c r="BH811" s="176"/>
      <c r="BI811" s="176"/>
      <c r="BJ811" s="176"/>
      <c r="BK811" s="177"/>
    </row>
    <row r="812" spans="1:63" ht="15.75" customHeight="1" x14ac:dyDescent="0.25">
      <c r="A812" s="536" t="s">
        <v>7</v>
      </c>
      <c r="B812" s="595"/>
      <c r="C812" s="596"/>
      <c r="D812" s="54">
        <v>0.9</v>
      </c>
      <c r="E812" s="47">
        <v>0.9</v>
      </c>
      <c r="F812" s="50"/>
      <c r="G812" s="51"/>
      <c r="H812" s="51"/>
      <c r="I812" s="213"/>
      <c r="J812" s="178"/>
      <c r="K812" s="179"/>
      <c r="L812" s="179"/>
      <c r="M812" s="179"/>
      <c r="N812" s="179"/>
      <c r="O812" s="179"/>
      <c r="P812" s="180"/>
      <c r="Q812" s="54">
        <v>1.8</v>
      </c>
      <c r="R812" s="47">
        <v>1.8</v>
      </c>
      <c r="S812" s="50"/>
      <c r="T812" s="51"/>
      <c r="U812" s="51"/>
      <c r="V812" s="4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E812" s="178"/>
      <c r="BF812" s="179"/>
      <c r="BG812" s="179"/>
      <c r="BH812" s="179"/>
      <c r="BI812" s="179"/>
      <c r="BJ812" s="179"/>
      <c r="BK812" s="180"/>
    </row>
    <row r="813" spans="1:63" ht="15.75" customHeight="1" x14ac:dyDescent="0.3">
      <c r="A813" s="512"/>
      <c r="B813" s="499"/>
      <c r="C813" s="513"/>
      <c r="D813" s="54"/>
      <c r="E813" s="47"/>
      <c r="F813" s="50">
        <v>0.28999999999999998</v>
      </c>
      <c r="G813" s="51">
        <v>0.9</v>
      </c>
      <c r="H813" s="51">
        <v>1.39</v>
      </c>
      <c r="I813" s="213">
        <v>19.850000000000001</v>
      </c>
      <c r="J813" s="178">
        <v>0.05</v>
      </c>
      <c r="K813" s="179">
        <v>0.47</v>
      </c>
      <c r="L813" s="179">
        <v>6.9</v>
      </c>
      <c r="M813" s="179">
        <v>6.74</v>
      </c>
      <c r="N813" s="179">
        <v>7.6</v>
      </c>
      <c r="O813" s="179">
        <v>2.4</v>
      </c>
      <c r="P813" s="180">
        <v>0.11</v>
      </c>
      <c r="Q813" s="54"/>
      <c r="R813" s="47"/>
      <c r="S813" s="50">
        <v>0.57999999999999996</v>
      </c>
      <c r="T813" s="51">
        <v>1.81</v>
      </c>
      <c r="U813" s="51">
        <v>2.77</v>
      </c>
      <c r="V813" s="52">
        <v>39.700000000000003</v>
      </c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E813" s="178">
        <v>0.1</v>
      </c>
      <c r="BF813" s="179">
        <v>0.93</v>
      </c>
      <c r="BG813" s="179">
        <v>13.8</v>
      </c>
      <c r="BH813" s="179">
        <v>13.48</v>
      </c>
      <c r="BI813" s="179">
        <v>15.19</v>
      </c>
      <c r="BJ813" s="179">
        <v>4.8</v>
      </c>
      <c r="BK813" s="180">
        <v>0.22</v>
      </c>
    </row>
    <row r="814" spans="1:63" s="1" customFormat="1" x14ac:dyDescent="0.25">
      <c r="A814" s="504" t="s">
        <v>138</v>
      </c>
      <c r="B814" s="504"/>
      <c r="C814" s="504"/>
      <c r="D814" s="54"/>
      <c r="E814" s="49">
        <v>150</v>
      </c>
      <c r="F814" s="44"/>
      <c r="G814" s="38"/>
      <c r="H814" s="38"/>
      <c r="I814" s="45"/>
      <c r="J814" s="200"/>
      <c r="K814" s="200"/>
      <c r="L814" s="200"/>
      <c r="M814" s="200"/>
      <c r="N814" s="200"/>
      <c r="O814" s="200"/>
      <c r="P814" s="200"/>
      <c r="Q814" s="44"/>
      <c r="R814" s="49">
        <v>180</v>
      </c>
      <c r="S814" s="44"/>
      <c r="T814" s="38"/>
      <c r="U814" s="38"/>
      <c r="V814" s="47"/>
      <c r="W814" s="543" t="s">
        <v>132</v>
      </c>
      <c r="X814" s="515"/>
      <c r="Y814" s="516"/>
      <c r="Z814" s="7">
        <v>4</v>
      </c>
      <c r="AA814" s="10">
        <v>4</v>
      </c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7">
        <v>5</v>
      </c>
      <c r="AP814" s="10">
        <v>5</v>
      </c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E814" s="200"/>
      <c r="BF814" s="200"/>
      <c r="BG814" s="200"/>
      <c r="BH814" s="200"/>
      <c r="BI814" s="200"/>
      <c r="BJ814" s="200"/>
      <c r="BK814" s="200"/>
    </row>
    <row r="815" spans="1:63" s="1" customFormat="1" x14ac:dyDescent="0.25">
      <c r="A815" s="512" t="s">
        <v>96</v>
      </c>
      <c r="B815" s="512"/>
      <c r="C815" s="512"/>
      <c r="D815" s="54">
        <v>18</v>
      </c>
      <c r="E815" s="47">
        <v>18</v>
      </c>
      <c r="F815" s="44"/>
      <c r="G815" s="38"/>
      <c r="H815" s="38"/>
      <c r="I815" s="45"/>
      <c r="J815" s="200"/>
      <c r="K815" s="200"/>
      <c r="L815" s="200"/>
      <c r="M815" s="200"/>
      <c r="N815" s="200"/>
      <c r="O815" s="200"/>
      <c r="P815" s="200"/>
      <c r="Q815" s="44">
        <v>22</v>
      </c>
      <c r="R815" s="47">
        <v>22</v>
      </c>
      <c r="S815" s="44"/>
      <c r="T815" s="38"/>
      <c r="U815" s="38"/>
      <c r="V815" s="47"/>
      <c r="W815" s="521"/>
      <c r="X815" s="522"/>
      <c r="Y815" s="523"/>
      <c r="Z815" s="10"/>
      <c r="AA815" s="10"/>
      <c r="AB815" s="10">
        <v>0.3</v>
      </c>
      <c r="AC815" s="10">
        <v>31.2</v>
      </c>
      <c r="AD815" s="10">
        <v>5</v>
      </c>
      <c r="AE815" s="10">
        <v>21.8</v>
      </c>
      <c r="AF815" s="10">
        <v>38.200000000000003</v>
      </c>
      <c r="AG815" s="10">
        <v>1.1399999999999999</v>
      </c>
      <c r="AH815" s="10">
        <v>20</v>
      </c>
      <c r="AI815" s="10">
        <v>15</v>
      </c>
      <c r="AJ815" s="10">
        <v>1</v>
      </c>
      <c r="AK815" s="10">
        <v>0.06</v>
      </c>
      <c r="AL815" s="10">
        <v>0.03</v>
      </c>
      <c r="AM815" s="10">
        <v>0.8</v>
      </c>
      <c r="AN815" s="10"/>
      <c r="AO815" s="10"/>
      <c r="AP815" s="10"/>
      <c r="AQ815" s="10">
        <v>0.4</v>
      </c>
      <c r="AR815" s="10">
        <v>41.3</v>
      </c>
      <c r="AS815" s="10">
        <v>6.4</v>
      </c>
      <c r="AT815" s="10">
        <v>29</v>
      </c>
      <c r="AU815" s="10">
        <v>50.6</v>
      </c>
      <c r="AV815" s="10">
        <v>1.52</v>
      </c>
      <c r="AW815" s="10">
        <v>20</v>
      </c>
      <c r="AX815" s="10">
        <v>15</v>
      </c>
      <c r="AY815" s="10">
        <v>1.31</v>
      </c>
      <c r="AZ815" s="10">
        <v>0.08</v>
      </c>
      <c r="BA815" s="10">
        <v>0.03</v>
      </c>
      <c r="BB815" s="10">
        <v>1.07</v>
      </c>
      <c r="BC815" s="10"/>
      <c r="BE815" s="200"/>
      <c r="BF815" s="200"/>
      <c r="BG815" s="200"/>
      <c r="BH815" s="200"/>
      <c r="BI815" s="200"/>
      <c r="BJ815" s="200"/>
      <c r="BK815" s="200"/>
    </row>
    <row r="816" spans="1:63" ht="15.75" customHeight="1" x14ac:dyDescent="0.25">
      <c r="A816" s="512" t="s">
        <v>6</v>
      </c>
      <c r="B816" s="512"/>
      <c r="C816" s="512"/>
      <c r="D816" s="54">
        <v>7.5</v>
      </c>
      <c r="E816" s="47">
        <v>7.5</v>
      </c>
      <c r="F816" s="44"/>
      <c r="G816" s="38"/>
      <c r="H816" s="38"/>
      <c r="I816" s="45"/>
      <c r="J816" s="200"/>
      <c r="K816" s="200"/>
      <c r="L816" s="200"/>
      <c r="M816" s="200"/>
      <c r="N816" s="200"/>
      <c r="O816" s="200"/>
      <c r="P816" s="200"/>
      <c r="Q816" s="44">
        <v>10</v>
      </c>
      <c r="R816" s="47">
        <v>10</v>
      </c>
      <c r="S816" s="44"/>
      <c r="T816" s="38"/>
      <c r="U816" s="38"/>
      <c r="V816" s="47"/>
      <c r="W816" s="60"/>
      <c r="X816" s="60"/>
      <c r="Y816" s="53"/>
      <c r="Z816" s="38"/>
      <c r="AA816" s="38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E816" s="200"/>
      <c r="BF816" s="200"/>
      <c r="BG816" s="200"/>
      <c r="BH816" s="200"/>
      <c r="BI816" s="200"/>
      <c r="BJ816" s="200"/>
      <c r="BK816" s="200"/>
    </row>
    <row r="817" spans="1:63" ht="15.75" customHeight="1" x14ac:dyDescent="0.3">
      <c r="A817" s="504"/>
      <c r="B817" s="504"/>
      <c r="C817" s="504"/>
      <c r="D817" s="54"/>
      <c r="E817" s="49"/>
      <c r="F817" s="50">
        <v>7.0000000000000007E-2</v>
      </c>
      <c r="G817" s="51">
        <v>0</v>
      </c>
      <c r="H817" s="51">
        <v>16.7</v>
      </c>
      <c r="I817" s="213">
        <v>93.95</v>
      </c>
      <c r="J817" s="178">
        <v>1E-3</v>
      </c>
      <c r="K817" s="179">
        <v>0.06</v>
      </c>
      <c r="L817" s="179"/>
      <c r="M817" s="179">
        <v>7.88</v>
      </c>
      <c r="N817" s="179">
        <v>3.96</v>
      </c>
      <c r="O817" s="179">
        <v>1.01</v>
      </c>
      <c r="P817" s="180">
        <v>0.22</v>
      </c>
      <c r="Q817" s="54"/>
      <c r="R817" s="47"/>
      <c r="S817" s="50">
        <v>0.2</v>
      </c>
      <c r="T817" s="51">
        <v>0.01</v>
      </c>
      <c r="U817" s="51">
        <v>21.94</v>
      </c>
      <c r="V817" s="49">
        <v>125.26</v>
      </c>
      <c r="W817" s="511"/>
      <c r="X817" s="511"/>
      <c r="Y817" s="511"/>
      <c r="Z817" s="38"/>
      <c r="AA817" s="51"/>
      <c r="AB817" s="51">
        <v>0.5</v>
      </c>
      <c r="AC817" s="51">
        <v>20.3</v>
      </c>
      <c r="AD817" s="51">
        <v>7.9</v>
      </c>
      <c r="AE817" s="51">
        <v>1</v>
      </c>
      <c r="AF817" s="51">
        <v>4</v>
      </c>
      <c r="AG817" s="51">
        <v>0.22</v>
      </c>
      <c r="AH817" s="51"/>
      <c r="AI817" s="51"/>
      <c r="AJ817" s="51"/>
      <c r="AK817" s="51">
        <v>2E-3</v>
      </c>
      <c r="AL817" s="51">
        <v>4.0000000000000001E-3</v>
      </c>
      <c r="AM817" s="51">
        <v>1.4E-2</v>
      </c>
      <c r="AN817" s="51">
        <v>0.05</v>
      </c>
      <c r="AO817" s="38"/>
      <c r="AP817" s="38"/>
      <c r="AQ817" s="51">
        <v>0.6</v>
      </c>
      <c r="AR817" s="51">
        <v>24.4</v>
      </c>
      <c r="AS817" s="51">
        <v>9.4</v>
      </c>
      <c r="AT817" s="51">
        <v>1.2</v>
      </c>
      <c r="AU817" s="51">
        <v>4.8</v>
      </c>
      <c r="AV817" s="51">
        <v>0.26</v>
      </c>
      <c r="AW817" s="51"/>
      <c r="AX817" s="51"/>
      <c r="AY817" s="51"/>
      <c r="AZ817" s="51">
        <v>2E-3</v>
      </c>
      <c r="BA817" s="51">
        <v>4.0000000000000001E-3</v>
      </c>
      <c r="BB817" s="51">
        <v>1.7000000000000001E-2</v>
      </c>
      <c r="BC817" s="51">
        <v>7.0000000000000007E-2</v>
      </c>
      <c r="BE817" s="178">
        <v>0.01</v>
      </c>
      <c r="BF817" s="179">
        <v>7.0000000000000007E-2</v>
      </c>
      <c r="BG817" s="179"/>
      <c r="BH817" s="179">
        <v>7.98</v>
      </c>
      <c r="BI817" s="179">
        <v>4.0199999999999996</v>
      </c>
      <c r="BJ817" s="179">
        <v>1.0900000000000001</v>
      </c>
      <c r="BK817" s="179">
        <v>0.26</v>
      </c>
    </row>
    <row r="818" spans="1:63" ht="15.75" customHeight="1" x14ac:dyDescent="0.25">
      <c r="A818" s="504" t="s">
        <v>10</v>
      </c>
      <c r="B818" s="504"/>
      <c r="C818" s="504"/>
      <c r="D818" s="54">
        <v>25</v>
      </c>
      <c r="E818" s="49">
        <v>25</v>
      </c>
      <c r="F818" s="50">
        <v>1.98</v>
      </c>
      <c r="G818" s="51">
        <v>0.25</v>
      </c>
      <c r="H818" s="51">
        <v>12.08</v>
      </c>
      <c r="I818" s="213">
        <v>58.3</v>
      </c>
      <c r="J818" s="178">
        <v>4.4999999999999998E-2</v>
      </c>
      <c r="K818" s="179"/>
      <c r="L818" s="179"/>
      <c r="M818" s="179">
        <v>10</v>
      </c>
      <c r="N818" s="179">
        <v>46.8</v>
      </c>
      <c r="O818" s="179">
        <v>13.2</v>
      </c>
      <c r="P818" s="180">
        <v>1.07</v>
      </c>
      <c r="Q818" s="54">
        <v>30</v>
      </c>
      <c r="R818" s="49">
        <v>30</v>
      </c>
      <c r="S818" s="50">
        <v>2.37</v>
      </c>
      <c r="T818" s="51">
        <v>0.3</v>
      </c>
      <c r="U818" s="51">
        <v>14.49</v>
      </c>
      <c r="V818" s="49">
        <v>70</v>
      </c>
      <c r="W818" s="511" t="s">
        <v>10</v>
      </c>
      <c r="X818" s="511"/>
      <c r="Y818" s="511"/>
      <c r="Z818" s="38">
        <v>30</v>
      </c>
      <c r="AA818" s="51">
        <v>30</v>
      </c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38">
        <v>40</v>
      </c>
      <c r="AP818" s="51">
        <v>40</v>
      </c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E818" s="178">
        <v>5.3999999999999999E-2</v>
      </c>
      <c r="BF818" s="179"/>
      <c r="BG818" s="179"/>
      <c r="BH818" s="179">
        <v>10.5</v>
      </c>
      <c r="BI818" s="179">
        <v>47.4</v>
      </c>
      <c r="BJ818" s="179">
        <v>14.1</v>
      </c>
      <c r="BK818" s="180">
        <v>1.17</v>
      </c>
    </row>
    <row r="819" spans="1:63" ht="15.75" customHeight="1" x14ac:dyDescent="0.25">
      <c r="A819" s="504" t="s">
        <v>23</v>
      </c>
      <c r="B819" s="504"/>
      <c r="C819" s="504"/>
      <c r="D819" s="200">
        <v>30</v>
      </c>
      <c r="E819" s="201">
        <v>30</v>
      </c>
      <c r="F819" s="201">
        <v>2.64</v>
      </c>
      <c r="G819" s="201">
        <v>0.48</v>
      </c>
      <c r="H819" s="201">
        <v>13.36</v>
      </c>
      <c r="I819" s="201">
        <v>70</v>
      </c>
      <c r="J819" s="201">
        <v>5.3999999999999999E-2</v>
      </c>
      <c r="K819" s="201"/>
      <c r="L819" s="201"/>
      <c r="M819" s="201">
        <v>10.5</v>
      </c>
      <c r="N819" s="201">
        <v>47.4</v>
      </c>
      <c r="O819" s="201">
        <v>14.1</v>
      </c>
      <c r="P819" s="201">
        <v>1.17</v>
      </c>
      <c r="Q819" s="200">
        <v>40</v>
      </c>
      <c r="R819" s="201">
        <v>40</v>
      </c>
      <c r="S819" s="201">
        <v>2.98</v>
      </c>
      <c r="T819" s="201">
        <v>0.6</v>
      </c>
      <c r="U819" s="201">
        <v>15.2</v>
      </c>
      <c r="V819" s="201">
        <v>85</v>
      </c>
      <c r="W819" s="544" t="s">
        <v>23</v>
      </c>
      <c r="X819" s="545"/>
      <c r="Y819" s="546"/>
      <c r="Z819" s="200">
        <v>25</v>
      </c>
      <c r="AA819" s="201">
        <v>25</v>
      </c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0">
        <v>30</v>
      </c>
      <c r="AP819" s="201">
        <v>30</v>
      </c>
      <c r="AQ819" s="201"/>
      <c r="AR819" s="201"/>
      <c r="AS819" s="201"/>
      <c r="AT819" s="201"/>
      <c r="AU819" s="201"/>
      <c r="AV819" s="201"/>
      <c r="AW819" s="201"/>
      <c r="AX819" s="201"/>
      <c r="AY819" s="201"/>
      <c r="AZ819" s="201"/>
      <c r="BA819" s="201"/>
      <c r="BB819" s="201"/>
      <c r="BC819" s="201"/>
      <c r="BD819" s="230"/>
      <c r="BE819" s="201">
        <v>0.06</v>
      </c>
      <c r="BF819" s="201"/>
      <c r="BG819" s="201"/>
      <c r="BH819" s="201">
        <v>12.8</v>
      </c>
      <c r="BI819" s="201">
        <v>47.4</v>
      </c>
      <c r="BJ819" s="201">
        <v>14.1</v>
      </c>
      <c r="BK819" s="201">
        <v>1.17</v>
      </c>
    </row>
    <row r="820" spans="1:63" ht="15.75" customHeight="1" x14ac:dyDescent="0.25">
      <c r="A820" s="517" t="s">
        <v>187</v>
      </c>
      <c r="B820" s="517"/>
      <c r="C820" s="517"/>
      <c r="D820" s="61"/>
      <c r="E820" s="62">
        <f>SUM(E781+E792+E794+E802+E807+E814+E818+E819)</f>
        <v>560</v>
      </c>
      <c r="F820" s="117">
        <f>SUM(F791:F819)</f>
        <v>20.8</v>
      </c>
      <c r="G820" s="117">
        <f t="shared" ref="G820:P820" si="83">SUM(G791:G819)</f>
        <v>12.360000000000001</v>
      </c>
      <c r="H820" s="117">
        <f t="shared" si="83"/>
        <v>92.13</v>
      </c>
      <c r="I820" s="117">
        <f t="shared" si="83"/>
        <v>598.51</v>
      </c>
      <c r="J820" s="117">
        <f t="shared" si="83"/>
        <v>0.30499999999999999</v>
      </c>
      <c r="K820" s="117">
        <f t="shared" si="83"/>
        <v>4.7999999999999989</v>
      </c>
      <c r="L820" s="117">
        <f t="shared" si="83"/>
        <v>63.9</v>
      </c>
      <c r="M820" s="117">
        <f t="shared" si="83"/>
        <v>95.719999999999985</v>
      </c>
      <c r="N820" s="117">
        <f t="shared" si="83"/>
        <v>297.87</v>
      </c>
      <c r="O820" s="117">
        <f t="shared" si="83"/>
        <v>85.109999999999985</v>
      </c>
      <c r="P820" s="117">
        <f t="shared" si="83"/>
        <v>5.7600000000000007</v>
      </c>
      <c r="Q820" s="192"/>
      <c r="R820" s="62">
        <f>SUM(R781+R792+R794+R802+R807+R814+R818+R819)</f>
        <v>775</v>
      </c>
      <c r="S820" s="117">
        <f t="shared" ref="S820:BK820" si="84">SUM(S791:S819)</f>
        <v>27.389999999999997</v>
      </c>
      <c r="T820" s="117">
        <f t="shared" si="84"/>
        <v>17.630000000000003</v>
      </c>
      <c r="U820" s="117">
        <f t="shared" si="84"/>
        <v>119.83999999999999</v>
      </c>
      <c r="V820" s="117">
        <f t="shared" si="84"/>
        <v>823.46</v>
      </c>
      <c r="W820" s="117">
        <f t="shared" si="84"/>
        <v>0</v>
      </c>
      <c r="X820" s="117">
        <f t="shared" si="84"/>
        <v>0</v>
      </c>
      <c r="Y820" s="117">
        <f t="shared" si="84"/>
        <v>0</v>
      </c>
      <c r="Z820" s="117">
        <f t="shared" si="84"/>
        <v>250.5</v>
      </c>
      <c r="AA820" s="117">
        <f t="shared" si="84"/>
        <v>369.3</v>
      </c>
      <c r="AB820" s="117">
        <f t="shared" si="84"/>
        <v>74.64</v>
      </c>
      <c r="AC820" s="117">
        <f t="shared" si="84"/>
        <v>311.60000000000002</v>
      </c>
      <c r="AD820" s="117">
        <f t="shared" si="84"/>
        <v>44.449999999999996</v>
      </c>
      <c r="AE820" s="117">
        <f t="shared" si="84"/>
        <v>60.349999999999994</v>
      </c>
      <c r="AF820" s="117">
        <f t="shared" si="84"/>
        <v>112.35000000000001</v>
      </c>
      <c r="AG820" s="117">
        <f t="shared" si="84"/>
        <v>3.2150000000000003</v>
      </c>
      <c r="AH820" s="117">
        <f t="shared" si="84"/>
        <v>40</v>
      </c>
      <c r="AI820" s="117">
        <f t="shared" si="84"/>
        <v>847.05</v>
      </c>
      <c r="AJ820" s="117">
        <f t="shared" si="84"/>
        <v>3.4299999999999997</v>
      </c>
      <c r="AK820" s="117">
        <f t="shared" si="84"/>
        <v>0.15049999999999999</v>
      </c>
      <c r="AL820" s="117">
        <f t="shared" si="84"/>
        <v>8.8999999999999996E-2</v>
      </c>
      <c r="AM820" s="117">
        <f t="shared" si="84"/>
        <v>1.9630000000000001</v>
      </c>
      <c r="AN820" s="117">
        <f t="shared" si="84"/>
        <v>6.2219999999999995</v>
      </c>
      <c r="AO820" s="117">
        <f t="shared" si="84"/>
        <v>365</v>
      </c>
      <c r="AP820" s="117">
        <f t="shared" si="84"/>
        <v>518</v>
      </c>
      <c r="AQ820" s="117">
        <f t="shared" si="84"/>
        <v>123.9</v>
      </c>
      <c r="AR820" s="117">
        <f t="shared" si="84"/>
        <v>488.5</v>
      </c>
      <c r="AS820" s="117">
        <f t="shared" si="84"/>
        <v>66.45</v>
      </c>
      <c r="AT820" s="117">
        <f t="shared" si="84"/>
        <v>85.45</v>
      </c>
      <c r="AU820" s="117">
        <f t="shared" si="84"/>
        <v>159</v>
      </c>
      <c r="AV820" s="117">
        <f t="shared" si="84"/>
        <v>4.49</v>
      </c>
      <c r="AW820" s="117">
        <f t="shared" si="84"/>
        <v>40</v>
      </c>
      <c r="AX820" s="117">
        <f t="shared" si="84"/>
        <v>1391.75</v>
      </c>
      <c r="AY820" s="117">
        <f t="shared" si="84"/>
        <v>5.01</v>
      </c>
      <c r="AZ820" s="117">
        <f t="shared" si="84"/>
        <v>0.20950000000000002</v>
      </c>
      <c r="BA820" s="117">
        <f t="shared" si="84"/>
        <v>0.10650000000000001</v>
      </c>
      <c r="BB820" s="117">
        <f t="shared" si="84"/>
        <v>2.7369999999999997</v>
      </c>
      <c r="BC820" s="117">
        <f t="shared" si="84"/>
        <v>10.35</v>
      </c>
      <c r="BD820" s="117">
        <f t="shared" si="84"/>
        <v>0</v>
      </c>
      <c r="BE820" s="117">
        <f t="shared" si="84"/>
        <v>0.44600000000000001</v>
      </c>
      <c r="BF820" s="117">
        <f t="shared" si="84"/>
        <v>13.17</v>
      </c>
      <c r="BG820" s="117">
        <f t="shared" si="84"/>
        <v>84.8</v>
      </c>
      <c r="BH820" s="117">
        <f t="shared" si="84"/>
        <v>127.26</v>
      </c>
      <c r="BI820" s="117">
        <f t="shared" si="84"/>
        <v>348.21</v>
      </c>
      <c r="BJ820" s="117">
        <f t="shared" si="84"/>
        <v>107.83999999999999</v>
      </c>
      <c r="BK820" s="117">
        <f t="shared" si="84"/>
        <v>6.9099999999999993</v>
      </c>
    </row>
    <row r="821" spans="1:63" ht="15.75" customHeight="1" x14ac:dyDescent="0.25">
      <c r="A821" s="504" t="s">
        <v>24</v>
      </c>
      <c r="B821" s="504"/>
      <c r="C821" s="504"/>
      <c r="D821" s="54"/>
      <c r="E821" s="47"/>
      <c r="F821" s="44"/>
      <c r="G821" s="38"/>
      <c r="H821" s="38"/>
      <c r="I821" s="45"/>
      <c r="J821" s="200"/>
      <c r="K821" s="200"/>
      <c r="L821" s="200"/>
      <c r="M821" s="200"/>
      <c r="N821" s="200"/>
      <c r="O821" s="200"/>
      <c r="P821" s="200"/>
      <c r="Q821" s="44"/>
      <c r="R821" s="49"/>
      <c r="S821" s="50"/>
      <c r="T821" s="51"/>
      <c r="U821" s="104"/>
      <c r="V821" s="105"/>
      <c r="W821" s="511" t="s">
        <v>138</v>
      </c>
      <c r="X821" s="511"/>
      <c r="Y821" s="511"/>
      <c r="Z821" s="38"/>
      <c r="AA821" s="51">
        <v>150</v>
      </c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51">
        <v>180</v>
      </c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E821" s="200"/>
      <c r="BF821" s="200"/>
      <c r="BG821" s="200"/>
      <c r="BH821" s="200"/>
      <c r="BI821" s="200"/>
      <c r="BJ821" s="200"/>
      <c r="BK821" s="200"/>
    </row>
    <row r="822" spans="1:63" ht="15.75" customHeight="1" x14ac:dyDescent="0.25">
      <c r="A822" s="504" t="s">
        <v>285</v>
      </c>
      <c r="B822" s="504"/>
      <c r="C822" s="504"/>
      <c r="D822" s="54">
        <v>126</v>
      </c>
      <c r="E822" s="49">
        <v>150</v>
      </c>
      <c r="F822" s="44"/>
      <c r="G822" s="38"/>
      <c r="H822" s="38"/>
      <c r="I822" s="270"/>
      <c r="J822" s="175"/>
      <c r="K822" s="176"/>
      <c r="L822" s="176"/>
      <c r="M822" s="176"/>
      <c r="N822" s="176"/>
      <c r="O822" s="176"/>
      <c r="P822" s="320"/>
      <c r="Q822" s="321">
        <v>152</v>
      </c>
      <c r="R822" s="322">
        <v>180</v>
      </c>
      <c r="S822" s="41"/>
      <c r="T822" s="42"/>
      <c r="U822" s="42"/>
      <c r="V822" s="323"/>
      <c r="W822" s="586" t="s">
        <v>6</v>
      </c>
      <c r="X822" s="586"/>
      <c r="Y822" s="586"/>
      <c r="Z822" s="42">
        <v>12</v>
      </c>
      <c r="AA822" s="42">
        <v>12</v>
      </c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>
        <v>15</v>
      </c>
      <c r="AP822" s="42">
        <v>15</v>
      </c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E822" s="324"/>
      <c r="BF822" s="325"/>
      <c r="BG822" s="325"/>
      <c r="BH822" s="325"/>
      <c r="BI822" s="325"/>
      <c r="BJ822" s="325"/>
      <c r="BK822" s="320"/>
    </row>
    <row r="823" spans="1:63" ht="15.75" customHeight="1" x14ac:dyDescent="0.25">
      <c r="A823" s="554" t="s">
        <v>297</v>
      </c>
      <c r="B823" s="554"/>
      <c r="C823" s="554"/>
      <c r="D823" s="54"/>
      <c r="E823" s="49"/>
      <c r="F823" s="44"/>
      <c r="G823" s="38"/>
      <c r="H823" s="38"/>
      <c r="I823" s="270"/>
      <c r="J823" s="175"/>
      <c r="K823" s="176"/>
      <c r="L823" s="176"/>
      <c r="M823" s="176"/>
      <c r="N823" s="176"/>
      <c r="O823" s="176"/>
      <c r="P823" s="177"/>
      <c r="Q823" s="54"/>
      <c r="R823" s="49"/>
      <c r="S823" s="44"/>
      <c r="T823" s="38"/>
      <c r="U823" s="38"/>
      <c r="V823" s="47"/>
      <c r="W823" s="513"/>
      <c r="X823" s="513"/>
      <c r="Y823" s="513"/>
      <c r="Z823" s="38"/>
      <c r="AA823" s="38"/>
      <c r="AB823" s="51">
        <v>1.9</v>
      </c>
      <c r="AC823" s="51">
        <v>87.4</v>
      </c>
      <c r="AD823" s="51">
        <v>23.9</v>
      </c>
      <c r="AE823" s="51">
        <v>4.5</v>
      </c>
      <c r="AF823" s="51">
        <v>11.6</v>
      </c>
      <c r="AG823" s="51">
        <v>0.94</v>
      </c>
      <c r="AH823" s="51"/>
      <c r="AI823" s="51">
        <v>2</v>
      </c>
      <c r="AJ823" s="51">
        <v>0.15</v>
      </c>
      <c r="AK823" s="51">
        <v>2E-3</v>
      </c>
      <c r="AL823" s="51">
        <v>5.0000000000000001E-3</v>
      </c>
      <c r="AM823" s="51">
        <v>0.108</v>
      </c>
      <c r="AN823" s="51">
        <v>0.3</v>
      </c>
      <c r="AO823" s="51"/>
      <c r="AP823" s="51"/>
      <c r="AQ823" s="51">
        <v>2.2999999999999998</v>
      </c>
      <c r="AR823" s="51">
        <v>104.8</v>
      </c>
      <c r="AS823" s="51">
        <v>28.6</v>
      </c>
      <c r="AT823" s="51">
        <v>5.4</v>
      </c>
      <c r="AU823" s="51">
        <v>13.9</v>
      </c>
      <c r="AV823" s="51">
        <v>1.1200000000000001</v>
      </c>
      <c r="AW823" s="51"/>
      <c r="AX823" s="51">
        <v>2</v>
      </c>
      <c r="AY823" s="51">
        <v>0.18</v>
      </c>
      <c r="AZ823" s="51">
        <v>3.0000000000000001E-3</v>
      </c>
      <c r="BA823" s="51">
        <v>6.0000000000000001E-3</v>
      </c>
      <c r="BB823" s="51">
        <v>0.13</v>
      </c>
      <c r="BC823" s="51">
        <v>0.36</v>
      </c>
      <c r="BE823" s="175"/>
      <c r="BF823" s="176"/>
      <c r="BG823" s="176"/>
      <c r="BH823" s="176"/>
      <c r="BI823" s="176"/>
      <c r="BJ823" s="176"/>
      <c r="BK823" s="177"/>
    </row>
    <row r="824" spans="1:63" ht="17.25" customHeight="1" x14ac:dyDescent="0.25">
      <c r="A824" s="512" t="s">
        <v>286</v>
      </c>
      <c r="B824" s="512"/>
      <c r="C824" s="512"/>
      <c r="D824" s="54">
        <v>126</v>
      </c>
      <c r="E824" s="47">
        <v>126</v>
      </c>
      <c r="F824" s="44"/>
      <c r="G824" s="38"/>
      <c r="H824" s="38"/>
      <c r="I824" s="270"/>
      <c r="J824" s="175"/>
      <c r="K824" s="176"/>
      <c r="L824" s="176"/>
      <c r="M824" s="176"/>
      <c r="N824" s="176"/>
      <c r="O824" s="176"/>
      <c r="P824" s="177"/>
      <c r="Q824" s="54">
        <v>152</v>
      </c>
      <c r="R824" s="47">
        <v>152</v>
      </c>
      <c r="S824" s="44"/>
      <c r="T824" s="38"/>
      <c r="U824" s="38"/>
      <c r="V824" s="47"/>
      <c r="W824" s="511" t="s">
        <v>10</v>
      </c>
      <c r="X824" s="511"/>
      <c r="Y824" s="511"/>
      <c r="Z824" s="38">
        <v>25</v>
      </c>
      <c r="AA824" s="51">
        <v>25</v>
      </c>
      <c r="AB824" s="51"/>
      <c r="AC824" s="38"/>
      <c r="AD824" s="38"/>
      <c r="AE824" s="51"/>
      <c r="AF824" s="51"/>
      <c r="AG824" s="38"/>
      <c r="AH824" s="38"/>
      <c r="AI824" s="51"/>
      <c r="AJ824" s="51"/>
      <c r="AK824" s="38"/>
      <c r="AL824" s="38"/>
      <c r="AM824" s="38"/>
      <c r="AN824" s="38"/>
      <c r="AO824" s="38">
        <v>30</v>
      </c>
      <c r="AP824" s="51">
        <v>30</v>
      </c>
      <c r="AQ824" s="51"/>
      <c r="AR824" s="38"/>
      <c r="AS824" s="38"/>
      <c r="AT824" s="51"/>
      <c r="AU824" s="51"/>
      <c r="AV824" s="38"/>
      <c r="AW824" s="38"/>
      <c r="AX824" s="51"/>
      <c r="AY824" s="51"/>
      <c r="AZ824" s="38"/>
      <c r="BA824" s="38"/>
      <c r="BB824" s="38"/>
      <c r="BC824" s="38"/>
      <c r="BE824" s="175"/>
      <c r="BF824" s="176"/>
      <c r="BG824" s="176"/>
      <c r="BH824" s="176"/>
      <c r="BI824" s="176"/>
      <c r="BJ824" s="176"/>
      <c r="BK824" s="177"/>
    </row>
    <row r="825" spans="1:63" ht="12.75" hidden="1" customHeight="1" x14ac:dyDescent="0.3">
      <c r="A825" s="512" t="s">
        <v>28</v>
      </c>
      <c r="B825" s="512"/>
      <c r="C825" s="512"/>
      <c r="D825" s="54"/>
      <c r="E825" s="47"/>
      <c r="F825" s="44"/>
      <c r="G825" s="38"/>
      <c r="H825" s="38"/>
      <c r="I825" s="270"/>
      <c r="J825" s="175"/>
      <c r="K825" s="176"/>
      <c r="L825" s="176"/>
      <c r="M825" s="176"/>
      <c r="N825" s="176"/>
      <c r="O825" s="176"/>
      <c r="P825" s="177"/>
      <c r="Q825" s="54"/>
      <c r="R825" s="47"/>
      <c r="S825" s="44"/>
      <c r="T825" s="38"/>
      <c r="U825" s="51"/>
      <c r="V825" s="49"/>
      <c r="W825" s="511" t="s">
        <v>83</v>
      </c>
      <c r="X825" s="511"/>
      <c r="Y825" s="511"/>
      <c r="Z825" s="38"/>
      <c r="AA825" s="51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51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E825" s="175"/>
      <c r="BF825" s="176"/>
      <c r="BG825" s="176"/>
      <c r="BH825" s="176"/>
      <c r="BI825" s="176"/>
      <c r="BJ825" s="176"/>
      <c r="BK825" s="177"/>
    </row>
    <row r="826" spans="1:63" ht="15.75" customHeight="1" x14ac:dyDescent="0.25">
      <c r="A826" s="583"/>
      <c r="B826" s="584"/>
      <c r="C826" s="585"/>
      <c r="D826" s="52"/>
      <c r="E826" s="54"/>
      <c r="F826" s="49">
        <v>5.32</v>
      </c>
      <c r="G826" s="50">
        <v>1.37</v>
      </c>
      <c r="H826" s="51">
        <v>42.94</v>
      </c>
      <c r="I826" s="213">
        <v>234.5</v>
      </c>
      <c r="J826" s="178">
        <v>1.08</v>
      </c>
      <c r="K826" s="179"/>
      <c r="L826" s="179">
        <v>48</v>
      </c>
      <c r="M826" s="179">
        <v>73</v>
      </c>
      <c r="N826" s="179">
        <v>108.3</v>
      </c>
      <c r="O826" s="179">
        <v>29.6</v>
      </c>
      <c r="P826" s="180">
        <v>0.56999999999999995</v>
      </c>
      <c r="Q826" s="49"/>
      <c r="R826" s="49"/>
      <c r="S826" s="50">
        <v>6.39</v>
      </c>
      <c r="T826" s="51">
        <v>4.5</v>
      </c>
      <c r="U826" s="51">
        <v>5.16</v>
      </c>
      <c r="V826" s="49">
        <v>316.10000000000002</v>
      </c>
      <c r="W826" s="513" t="s">
        <v>35</v>
      </c>
      <c r="X826" s="513"/>
      <c r="Y826" s="513"/>
      <c r="Z826" s="38">
        <v>56</v>
      </c>
      <c r="AA826" s="38">
        <v>54</v>
      </c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>
        <v>56</v>
      </c>
      <c r="AP826" s="38">
        <v>54</v>
      </c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E826" s="178">
        <v>1.21</v>
      </c>
      <c r="BF826" s="179"/>
      <c r="BG826" s="179">
        <v>53</v>
      </c>
      <c r="BH826" s="179">
        <v>73</v>
      </c>
      <c r="BI826" s="179">
        <v>127.7</v>
      </c>
      <c r="BJ826" s="179">
        <v>31.9</v>
      </c>
      <c r="BK826" s="180">
        <v>0.63</v>
      </c>
    </row>
    <row r="827" spans="1:63" ht="15.75" customHeight="1" x14ac:dyDescent="0.25">
      <c r="A827" s="504" t="s">
        <v>31</v>
      </c>
      <c r="B827" s="504"/>
      <c r="C827" s="504"/>
      <c r="D827" s="48">
        <v>5</v>
      </c>
      <c r="E827" s="49">
        <v>5</v>
      </c>
      <c r="F827" s="9">
        <v>0.14000000000000001</v>
      </c>
      <c r="G827" s="10">
        <v>0.75</v>
      </c>
      <c r="H827" s="10">
        <v>0.16</v>
      </c>
      <c r="I827" s="18">
        <v>10.3</v>
      </c>
      <c r="J827" s="175"/>
      <c r="K827" s="176"/>
      <c r="L827" s="176"/>
      <c r="M827" s="176"/>
      <c r="N827" s="176"/>
      <c r="O827" s="176"/>
      <c r="P827" s="177"/>
      <c r="Q827" s="48">
        <v>5</v>
      </c>
      <c r="R827" s="49">
        <v>5</v>
      </c>
      <c r="S827" s="9">
        <v>0.14000000000000001</v>
      </c>
      <c r="T827" s="10">
        <v>0.75</v>
      </c>
      <c r="U827" s="10">
        <v>0.16</v>
      </c>
      <c r="V827" s="18">
        <v>10.3</v>
      </c>
      <c r="W827" s="511" t="s">
        <v>130</v>
      </c>
      <c r="X827" s="511"/>
      <c r="Y827" s="511"/>
      <c r="Z827" s="38"/>
      <c r="AA827" s="51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51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E827" s="175"/>
      <c r="BF827" s="176"/>
      <c r="BG827" s="176"/>
      <c r="BH827" s="176"/>
      <c r="BI827" s="176"/>
      <c r="BJ827" s="176"/>
      <c r="BK827" s="177"/>
    </row>
    <row r="828" spans="1:63" s="165" customFormat="1" ht="15.75" customHeight="1" x14ac:dyDescent="0.25">
      <c r="A828" s="504" t="s">
        <v>12</v>
      </c>
      <c r="B828" s="504"/>
      <c r="C828" s="504"/>
      <c r="D828" s="24">
        <v>5</v>
      </c>
      <c r="E828" s="6">
        <v>5</v>
      </c>
      <c r="F828" s="9">
        <v>0.04</v>
      </c>
      <c r="G828" s="10">
        <v>3.9</v>
      </c>
      <c r="H828" s="10">
        <v>0.05</v>
      </c>
      <c r="I828" s="10">
        <v>35.450000000000003</v>
      </c>
      <c r="J828" s="9">
        <v>1E-3</v>
      </c>
      <c r="K828" s="10"/>
      <c r="L828" s="10">
        <v>20</v>
      </c>
      <c r="M828" s="10">
        <v>1.2</v>
      </c>
      <c r="N828" s="10"/>
      <c r="O828" s="10">
        <v>1.5</v>
      </c>
      <c r="P828" s="214">
        <v>0.01</v>
      </c>
      <c r="Q828" s="24">
        <v>10</v>
      </c>
      <c r="R828" s="6">
        <v>10</v>
      </c>
      <c r="S828" s="9">
        <v>7.0000000000000007E-2</v>
      </c>
      <c r="T828" s="10">
        <v>7.8</v>
      </c>
      <c r="U828" s="10">
        <v>0.1</v>
      </c>
      <c r="V828" s="6">
        <v>70.900000000000006</v>
      </c>
      <c r="W828" s="581" t="s">
        <v>28</v>
      </c>
      <c r="X828" s="581"/>
      <c r="Y828" s="581"/>
      <c r="Z828" s="163">
        <v>5.4</v>
      </c>
      <c r="AA828" s="163">
        <v>5.4</v>
      </c>
      <c r="AB828" s="163"/>
      <c r="AC828" s="164"/>
      <c r="AD828" s="164"/>
      <c r="AE828" s="163"/>
      <c r="AF828" s="163"/>
      <c r="AG828" s="164"/>
      <c r="AH828" s="164"/>
      <c r="AI828" s="163"/>
      <c r="AJ828" s="163"/>
      <c r="AK828" s="164"/>
      <c r="AL828" s="164"/>
      <c r="AM828" s="164"/>
      <c r="AN828" s="164"/>
      <c r="AO828" s="163">
        <v>6.7</v>
      </c>
      <c r="AP828" s="163">
        <v>6.7</v>
      </c>
      <c r="AQ828" s="163"/>
      <c r="AR828" s="164"/>
      <c r="AS828" s="164"/>
      <c r="AT828" s="163"/>
      <c r="AU828" s="163"/>
      <c r="AV828" s="164"/>
      <c r="AW828" s="164"/>
      <c r="AX828" s="163"/>
      <c r="AY828" s="163"/>
      <c r="AZ828" s="164"/>
      <c r="BA828" s="164"/>
      <c r="BB828" s="164"/>
      <c r="BC828" s="164"/>
      <c r="BE828" s="9">
        <v>1E-3</v>
      </c>
      <c r="BF828" s="10"/>
      <c r="BG828" s="10">
        <v>20</v>
      </c>
      <c r="BH828" s="10">
        <v>1.2</v>
      </c>
      <c r="BI828" s="10"/>
      <c r="BJ828" s="10">
        <v>1.5</v>
      </c>
      <c r="BK828" s="214">
        <v>0.01</v>
      </c>
    </row>
    <row r="829" spans="1:63" ht="16.5" customHeight="1" x14ac:dyDescent="0.25">
      <c r="A829" s="504" t="s">
        <v>242</v>
      </c>
      <c r="B829" s="504"/>
      <c r="C829" s="504"/>
      <c r="D829" s="48">
        <v>135</v>
      </c>
      <c r="E829" s="49">
        <v>135</v>
      </c>
      <c r="F829" s="50">
        <v>4.3499999999999996</v>
      </c>
      <c r="G829" s="51">
        <v>3.75</v>
      </c>
      <c r="H829" s="51">
        <v>6</v>
      </c>
      <c r="I829" s="213">
        <v>75</v>
      </c>
      <c r="J829" s="178">
        <v>0.06</v>
      </c>
      <c r="K829" s="179">
        <v>1.05</v>
      </c>
      <c r="L829" s="179">
        <v>30</v>
      </c>
      <c r="M829" s="179">
        <v>180</v>
      </c>
      <c r="N829" s="179">
        <v>135</v>
      </c>
      <c r="O829" s="179">
        <v>21</v>
      </c>
      <c r="P829" s="180">
        <v>0.15</v>
      </c>
      <c r="Q829" s="48">
        <v>155</v>
      </c>
      <c r="R829" s="49">
        <v>155</v>
      </c>
      <c r="S829" s="50">
        <v>5.22</v>
      </c>
      <c r="T829" s="51">
        <v>4.5</v>
      </c>
      <c r="U829" s="51">
        <v>7.2</v>
      </c>
      <c r="V829" s="213">
        <v>90</v>
      </c>
      <c r="W829" s="510" t="s">
        <v>126</v>
      </c>
      <c r="X829" s="510"/>
      <c r="Y829" s="510"/>
      <c r="Z829" s="38">
        <v>158</v>
      </c>
      <c r="AA829" s="51">
        <v>150</v>
      </c>
      <c r="AB829" s="51">
        <v>79</v>
      </c>
      <c r="AC829" s="71">
        <v>130.69999999999999</v>
      </c>
      <c r="AD829" s="71">
        <v>189.6</v>
      </c>
      <c r="AE829" s="51">
        <v>22.1</v>
      </c>
      <c r="AF829" s="51">
        <v>142.19999999999999</v>
      </c>
      <c r="AG829" s="71">
        <v>0.16</v>
      </c>
      <c r="AH829" s="71">
        <v>32</v>
      </c>
      <c r="AI829" s="51">
        <v>16</v>
      </c>
      <c r="AJ829" s="51"/>
      <c r="AK829" s="71">
        <v>6.3E-2</v>
      </c>
      <c r="AL829" s="71">
        <v>0.23700000000000002</v>
      </c>
      <c r="AM829" s="71">
        <v>0.158</v>
      </c>
      <c r="AN829" s="71">
        <v>2.0499999999999998</v>
      </c>
      <c r="AO829" s="38">
        <v>189</v>
      </c>
      <c r="AP829" s="51">
        <v>180</v>
      </c>
      <c r="AQ829" s="51">
        <v>94.5</v>
      </c>
      <c r="AR829" s="71">
        <v>275.89999999999998</v>
      </c>
      <c r="AS829" s="71">
        <v>226.8</v>
      </c>
      <c r="AT829" s="51">
        <v>26.5</v>
      </c>
      <c r="AU829" s="51">
        <v>170.1</v>
      </c>
      <c r="AV829" s="71">
        <v>0.19</v>
      </c>
      <c r="AW829" s="71">
        <v>38</v>
      </c>
      <c r="AX829" s="51">
        <v>19</v>
      </c>
      <c r="AY829" s="51"/>
      <c r="AZ829" s="71">
        <v>7.5999999999999998E-2</v>
      </c>
      <c r="BA829" s="71">
        <v>0.28400000000000003</v>
      </c>
      <c r="BB829" s="71">
        <v>0.189</v>
      </c>
      <c r="BC829" s="71">
        <v>2.46</v>
      </c>
      <c r="BE829" s="178">
        <v>7.0000000000000007E-2</v>
      </c>
      <c r="BF829" s="179">
        <v>1.26</v>
      </c>
      <c r="BG829" s="179">
        <v>36</v>
      </c>
      <c r="BH829" s="179">
        <v>216</v>
      </c>
      <c r="BI829" s="179">
        <v>162</v>
      </c>
      <c r="BJ829" s="179">
        <v>25.2</v>
      </c>
      <c r="BK829" s="180">
        <v>0.18</v>
      </c>
    </row>
    <row r="830" spans="1:63" ht="15.75" customHeight="1" x14ac:dyDescent="0.25">
      <c r="A830" s="512"/>
      <c r="B830" s="512"/>
      <c r="C830" s="512"/>
      <c r="D830" s="54"/>
      <c r="E830" s="47"/>
      <c r="F830" s="50"/>
      <c r="G830" s="51"/>
      <c r="H830" s="51"/>
      <c r="I830" s="52"/>
      <c r="J830" s="201"/>
      <c r="K830" s="201"/>
      <c r="L830" s="201"/>
      <c r="M830" s="201"/>
      <c r="N830" s="201"/>
      <c r="O830" s="201"/>
      <c r="P830" s="201"/>
      <c r="Q830" s="50"/>
      <c r="R830" s="49"/>
      <c r="S830" s="50"/>
      <c r="T830" s="51"/>
      <c r="U830" s="51"/>
      <c r="V830" s="4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E830" s="201"/>
      <c r="BF830" s="201"/>
      <c r="BG830" s="201"/>
      <c r="BH830" s="201"/>
      <c r="BI830" s="201"/>
      <c r="BJ830" s="201"/>
      <c r="BK830" s="201"/>
    </row>
    <row r="831" spans="1:63" ht="15.75" customHeight="1" x14ac:dyDescent="0.25">
      <c r="A831" s="517" t="s">
        <v>188</v>
      </c>
      <c r="B831" s="517"/>
      <c r="C831" s="517"/>
      <c r="D831" s="61"/>
      <c r="E831" s="62">
        <f>SUM(E822+E829)</f>
        <v>285</v>
      </c>
      <c r="F831" s="76">
        <f>SUM(F826:F830)</f>
        <v>9.85</v>
      </c>
      <c r="G831" s="76">
        <f t="shared" ref="G831:P831" si="85">SUM(G829:G830)</f>
        <v>3.75</v>
      </c>
      <c r="H831" s="76">
        <f t="shared" si="85"/>
        <v>6</v>
      </c>
      <c r="I831" s="182">
        <f t="shared" si="85"/>
        <v>75</v>
      </c>
      <c r="J831" s="182">
        <f t="shared" si="85"/>
        <v>0.06</v>
      </c>
      <c r="K831" s="182">
        <f t="shared" si="85"/>
        <v>1.05</v>
      </c>
      <c r="L831" s="182">
        <f t="shared" si="85"/>
        <v>30</v>
      </c>
      <c r="M831" s="182">
        <f t="shared" si="85"/>
        <v>180</v>
      </c>
      <c r="N831" s="182">
        <f t="shared" si="85"/>
        <v>135</v>
      </c>
      <c r="O831" s="182">
        <f t="shared" si="85"/>
        <v>21</v>
      </c>
      <c r="P831" s="182">
        <f t="shared" si="85"/>
        <v>0.15</v>
      </c>
      <c r="Q831" s="187"/>
      <c r="R831" s="62">
        <f>SUM(R822+R829)</f>
        <v>335</v>
      </c>
      <c r="S831" s="76">
        <f>SUM(S829:S830)</f>
        <v>5.22</v>
      </c>
      <c r="T831" s="76">
        <f>SUM(T829:T830)</f>
        <v>4.5</v>
      </c>
      <c r="U831" s="76">
        <f>SUM(U829:U830)</f>
        <v>7.2</v>
      </c>
      <c r="V831" s="76">
        <f>SUM(V829:V830)</f>
        <v>90</v>
      </c>
      <c r="W831" s="511" t="s">
        <v>153</v>
      </c>
      <c r="X831" s="511"/>
      <c r="Y831" s="511"/>
      <c r="Z831" s="38"/>
      <c r="AA831" s="51" t="s">
        <v>155</v>
      </c>
      <c r="AB831" s="89"/>
      <c r="AC831" s="51"/>
      <c r="AD831" s="51"/>
      <c r="AE831" s="89"/>
      <c r="AF831" s="89"/>
      <c r="AG831" s="51"/>
      <c r="AH831" s="51"/>
      <c r="AI831" s="89"/>
      <c r="AJ831" s="89"/>
      <c r="AK831" s="51"/>
      <c r="AL831" s="51"/>
      <c r="AM831" s="51"/>
      <c r="AN831" s="51"/>
      <c r="AO831" s="38"/>
      <c r="AP831" s="51" t="s">
        <v>154</v>
      </c>
      <c r="AQ831" s="89"/>
      <c r="AR831" s="51"/>
      <c r="AS831" s="51"/>
      <c r="AT831" s="89"/>
      <c r="AU831" s="89"/>
      <c r="AV831" s="51"/>
      <c r="AW831" s="51"/>
      <c r="AX831" s="89"/>
      <c r="AY831" s="89"/>
      <c r="AZ831" s="51"/>
      <c r="BA831" s="51"/>
      <c r="BB831" s="51"/>
      <c r="BC831" s="51"/>
      <c r="BE831" s="182">
        <f t="shared" ref="BE831:BK831" si="86">SUM(BE829:BE830)</f>
        <v>7.0000000000000007E-2</v>
      </c>
      <c r="BF831" s="182">
        <f t="shared" si="86"/>
        <v>1.26</v>
      </c>
      <c r="BG831" s="182">
        <f t="shared" si="86"/>
        <v>36</v>
      </c>
      <c r="BH831" s="182">
        <f t="shared" si="86"/>
        <v>216</v>
      </c>
      <c r="BI831" s="182">
        <f t="shared" si="86"/>
        <v>162</v>
      </c>
      <c r="BJ831" s="182">
        <f t="shared" si="86"/>
        <v>25.2</v>
      </c>
      <c r="BK831" s="182">
        <f t="shared" si="86"/>
        <v>0.18</v>
      </c>
    </row>
    <row r="832" spans="1:63" ht="15.75" customHeight="1" x14ac:dyDescent="0.25">
      <c r="A832" s="541" t="s">
        <v>189</v>
      </c>
      <c r="B832" s="541"/>
      <c r="C832" s="541"/>
      <c r="D832" s="79"/>
      <c r="E832" s="78">
        <f t="shared" ref="E832:P832" si="87">SUM(E778+E820+E831)</f>
        <v>1285</v>
      </c>
      <c r="F832" s="78">
        <f t="shared" si="87"/>
        <v>38.72</v>
      </c>
      <c r="G832" s="78">
        <f t="shared" si="87"/>
        <v>28.98</v>
      </c>
      <c r="H832" s="78">
        <f t="shared" si="87"/>
        <v>170.05</v>
      </c>
      <c r="I832" s="183">
        <f t="shared" si="87"/>
        <v>1107.6100000000001</v>
      </c>
      <c r="J832" s="183">
        <f t="shared" si="87"/>
        <v>0.51800000000000002</v>
      </c>
      <c r="K832" s="183">
        <f t="shared" si="87"/>
        <v>6.5399999999999983</v>
      </c>
      <c r="L832" s="183">
        <f t="shared" si="87"/>
        <v>176.85</v>
      </c>
      <c r="M832" s="183">
        <f t="shared" si="87"/>
        <v>422.68</v>
      </c>
      <c r="N832" s="183">
        <f t="shared" si="87"/>
        <v>608.97</v>
      </c>
      <c r="O832" s="183">
        <f t="shared" si="87"/>
        <v>144.48999999999998</v>
      </c>
      <c r="P832" s="183">
        <f t="shared" si="87"/>
        <v>36.54</v>
      </c>
      <c r="Q832" s="198"/>
      <c r="R832" s="78">
        <f>SUM(R778+R820+R831)</f>
        <v>1630</v>
      </c>
      <c r="S832" s="78">
        <f>SUM(S778+S820+S831)</f>
        <v>42.17</v>
      </c>
      <c r="T832" s="78">
        <f>SUM(T778+T820+T831)</f>
        <v>36.39</v>
      </c>
      <c r="U832" s="78">
        <f>SUM(U778+U820+U831)</f>
        <v>209.60999999999999</v>
      </c>
      <c r="V832" s="78">
        <f>SUM(V778+V820+V831)</f>
        <v>1408.26</v>
      </c>
      <c r="W832" s="60"/>
      <c r="X832" s="60"/>
      <c r="Y832" s="53"/>
      <c r="Z832" s="38"/>
      <c r="AA832" s="51"/>
      <c r="AB832" s="89"/>
      <c r="AC832" s="51"/>
      <c r="AD832" s="51"/>
      <c r="AE832" s="89"/>
      <c r="AF832" s="89"/>
      <c r="AG832" s="51"/>
      <c r="AH832" s="51"/>
      <c r="AI832" s="89"/>
      <c r="AJ832" s="89"/>
      <c r="AK832" s="51"/>
      <c r="AL832" s="51"/>
      <c r="AM832" s="51"/>
      <c r="AN832" s="51"/>
      <c r="AO832" s="38"/>
      <c r="AP832" s="51"/>
      <c r="AQ832" s="89"/>
      <c r="AR832" s="51"/>
      <c r="AS832" s="51"/>
      <c r="AT832" s="89"/>
      <c r="AU832" s="89"/>
      <c r="AV832" s="51"/>
      <c r="AW832" s="51"/>
      <c r="AX832" s="89"/>
      <c r="AY832" s="89"/>
      <c r="AZ832" s="51"/>
      <c r="BA832" s="51"/>
      <c r="BB832" s="51"/>
      <c r="BC832" s="51"/>
      <c r="BE832" s="78">
        <f t="shared" ref="BE832:BK832" si="88">SUM(BE778+BE820+BE831)</f>
        <v>0.69900000000000007</v>
      </c>
      <c r="BF832" s="78">
        <f t="shared" si="88"/>
        <v>15.34</v>
      </c>
      <c r="BG832" s="78">
        <f t="shared" si="88"/>
        <v>204.66</v>
      </c>
      <c r="BH832" s="78">
        <f t="shared" si="88"/>
        <v>502.96000000000004</v>
      </c>
      <c r="BI832" s="78">
        <f t="shared" si="88"/>
        <v>699.21</v>
      </c>
      <c r="BJ832" s="78">
        <f t="shared" si="88"/>
        <v>173.64</v>
      </c>
      <c r="BK832" s="78">
        <f t="shared" si="88"/>
        <v>37.9</v>
      </c>
    </row>
    <row r="833" spans="1:66" ht="15.75" customHeight="1" thickBot="1" x14ac:dyDescent="0.3">
      <c r="A833" s="580" t="s">
        <v>118</v>
      </c>
      <c r="B833" s="580"/>
      <c r="C833" s="580"/>
      <c r="D833" s="167"/>
      <c r="E833" s="168">
        <f t="shared" ref="E833:P833" si="89">SUM(E94+E170+E259+E350+E428+E499+E590+E667+E752+E832)/10</f>
        <v>1149.8</v>
      </c>
      <c r="F833" s="168">
        <f t="shared" si="89"/>
        <v>38.448999999999998</v>
      </c>
      <c r="G833" s="168">
        <f t="shared" si="89"/>
        <v>34.186</v>
      </c>
      <c r="H833" s="168">
        <f t="shared" si="89"/>
        <v>171.43199999999999</v>
      </c>
      <c r="I833" s="168">
        <f t="shared" si="89"/>
        <v>1225.6650000000002</v>
      </c>
      <c r="J833" s="168">
        <f t="shared" si="89"/>
        <v>0.85790000000000011</v>
      </c>
      <c r="K833" s="168">
        <f t="shared" si="89"/>
        <v>30.289000000000005</v>
      </c>
      <c r="L833" s="168">
        <f t="shared" si="89"/>
        <v>159.86499999999998</v>
      </c>
      <c r="M833" s="168">
        <f t="shared" si="89"/>
        <v>484.71400000000006</v>
      </c>
      <c r="N833" s="168">
        <f t="shared" si="89"/>
        <v>701.66399999999999</v>
      </c>
      <c r="O833" s="168">
        <f t="shared" si="89"/>
        <v>199.74299999999999</v>
      </c>
      <c r="P833" s="168">
        <f t="shared" si="89"/>
        <v>24.962999999999994</v>
      </c>
      <c r="Q833" s="199"/>
      <c r="R833" s="168">
        <f>SUM(R94+R170+R259+R350+R428+R499+R590+R667+R752+R832)/10</f>
        <v>1451.4</v>
      </c>
      <c r="S833" s="168">
        <f>SUM(S94+S170+S259+S350+S428+S499+S590+S667+S752+S832)/10</f>
        <v>47.564999999999991</v>
      </c>
      <c r="T833" s="168">
        <f>SUM(T94+T170+T259+T350+T428+T499+T590+T667+T752+T832)/10</f>
        <v>42.693999999999996</v>
      </c>
      <c r="U833" s="168">
        <f>SUM(U94+U170+U259+U350+U428+U499+U590+U667+U752+U832)/10</f>
        <v>206.79900000000004</v>
      </c>
      <c r="V833" s="168">
        <f>SUM(V94+V170+V259+V350+V428+V499+V590+V667+V752+V832)/10</f>
        <v>1482.0650000000001</v>
      </c>
      <c r="W833" s="60"/>
      <c r="X833" s="60"/>
      <c r="Y833" s="53"/>
      <c r="Z833" s="38"/>
      <c r="AA833" s="51"/>
      <c r="AB833" s="89"/>
      <c r="AC833" s="51"/>
      <c r="AD833" s="51"/>
      <c r="AE833" s="89"/>
      <c r="AF833" s="89"/>
      <c r="AG833" s="51"/>
      <c r="AH833" s="51"/>
      <c r="AI833" s="89"/>
      <c r="AJ833" s="89"/>
      <c r="AK833" s="51"/>
      <c r="AL833" s="51"/>
      <c r="AM833" s="51"/>
      <c r="AN833" s="51"/>
      <c r="AO833" s="38"/>
      <c r="AP833" s="51"/>
      <c r="AQ833" s="89"/>
      <c r="AR833" s="51"/>
      <c r="AS833" s="51"/>
      <c r="AT833" s="89"/>
      <c r="AU833" s="89"/>
      <c r="AV833" s="51"/>
      <c r="AW833" s="51"/>
      <c r="AX833" s="89"/>
      <c r="AY833" s="89"/>
      <c r="AZ833" s="51"/>
      <c r="BA833" s="51"/>
      <c r="BB833" s="51"/>
      <c r="BC833" s="51"/>
      <c r="BE833" s="168">
        <f t="shared" ref="BE833:BK833" si="90">SUM(BE94+BE170+BE259+BE350+BE428+BE499+BE590+BE667+BE752+BE832)/10</f>
        <v>0.9265000000000001</v>
      </c>
      <c r="BF833" s="168">
        <f t="shared" si="90"/>
        <v>34.131</v>
      </c>
      <c r="BG833" s="168">
        <f t="shared" si="90"/>
        <v>175.94799999999998</v>
      </c>
      <c r="BH833" s="168">
        <f t="shared" si="90"/>
        <v>554.74199999999996</v>
      </c>
      <c r="BI833" s="168">
        <f t="shared" si="90"/>
        <v>782.40899999999999</v>
      </c>
      <c r="BJ833" s="168">
        <f t="shared" si="90"/>
        <v>226.64899999999994</v>
      </c>
      <c r="BK833" s="168">
        <f t="shared" si="90"/>
        <v>26.828999999999997</v>
      </c>
    </row>
    <row r="834" spans="1:66" ht="15.75" customHeight="1" x14ac:dyDescent="0.25">
      <c r="A834" s="162"/>
      <c r="B834" s="162"/>
      <c r="C834" s="162"/>
      <c r="D834" s="111"/>
      <c r="E834" s="111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1"/>
      <c r="R834" s="111"/>
      <c r="S834" s="112"/>
      <c r="T834" s="112"/>
      <c r="U834" s="169"/>
      <c r="V834" s="169"/>
      <c r="W834" s="488"/>
      <c r="X834" s="488"/>
      <c r="Y834" s="489"/>
      <c r="Z834" s="38"/>
      <c r="AA834" s="51"/>
      <c r="AB834" s="89"/>
      <c r="AC834" s="51"/>
      <c r="AD834" s="51"/>
      <c r="AE834" s="89"/>
      <c r="AF834" s="89"/>
      <c r="AG834" s="51"/>
      <c r="AH834" s="51"/>
      <c r="AI834" s="89"/>
      <c r="AJ834" s="89"/>
      <c r="AK834" s="51"/>
      <c r="AL834" s="51"/>
      <c r="AM834" s="51"/>
      <c r="AN834" s="51"/>
      <c r="AO834" s="38"/>
      <c r="AP834" s="51"/>
      <c r="AQ834" s="89"/>
      <c r="AR834" s="51"/>
      <c r="AS834" s="51"/>
      <c r="AT834" s="89"/>
      <c r="AU834" s="89"/>
      <c r="AV834" s="51"/>
      <c r="AW834" s="51"/>
      <c r="AX834" s="89"/>
      <c r="AY834" s="89"/>
      <c r="AZ834" s="51"/>
      <c r="BA834" s="51"/>
      <c r="BB834" s="51"/>
      <c r="BC834" s="51"/>
      <c r="BE834" s="112"/>
      <c r="BF834" s="112"/>
      <c r="BG834" s="112"/>
      <c r="BH834" s="112"/>
      <c r="BI834" s="112"/>
      <c r="BJ834" s="112"/>
      <c r="BK834" s="112"/>
    </row>
    <row r="835" spans="1:66" s="170" customFormat="1" ht="16.5" customHeight="1" x14ac:dyDescent="0.25">
      <c r="A835" s="169"/>
      <c r="B835" s="169"/>
      <c r="C835" s="169"/>
      <c r="D835" s="169"/>
      <c r="E835" s="169"/>
      <c r="F835" s="169"/>
      <c r="G835" s="169"/>
      <c r="H835" s="169"/>
      <c r="I835" s="169"/>
      <c r="J835" s="169"/>
      <c r="K835" s="169"/>
      <c r="L835" s="169"/>
      <c r="M835" s="169"/>
      <c r="N835" s="169"/>
      <c r="O835" s="169"/>
      <c r="P835" s="169"/>
      <c r="Q835" s="169"/>
      <c r="R835" s="169"/>
      <c r="S835" s="169"/>
      <c r="T835" s="169"/>
      <c r="U835" s="39"/>
      <c r="V835" s="39"/>
      <c r="W835" s="494" t="s">
        <v>118</v>
      </c>
      <c r="X835" s="494"/>
      <c r="Y835" s="494"/>
      <c r="Z835" s="490"/>
      <c r="AA835" s="490"/>
      <c r="AB835" s="491"/>
      <c r="AC835" s="492"/>
      <c r="AD835" s="492"/>
      <c r="AE835" s="491"/>
      <c r="AF835" s="491"/>
      <c r="AG835" s="492"/>
      <c r="AH835" s="492"/>
      <c r="AI835" s="491"/>
      <c r="AJ835" s="491"/>
      <c r="AK835" s="492"/>
      <c r="AL835" s="492"/>
      <c r="AM835" s="492"/>
      <c r="AN835" s="492"/>
      <c r="AO835" s="490"/>
      <c r="AP835" s="490"/>
      <c r="AQ835" s="491"/>
      <c r="AR835" s="492"/>
      <c r="AS835" s="492"/>
      <c r="AT835" s="491"/>
      <c r="AU835" s="491"/>
      <c r="AV835" s="492"/>
      <c r="AW835" s="492"/>
      <c r="AX835" s="491"/>
      <c r="AY835" s="491"/>
      <c r="AZ835" s="492"/>
      <c r="BA835" s="492"/>
      <c r="BB835" s="492"/>
      <c r="BC835" s="492"/>
      <c r="BE835" s="169"/>
      <c r="BF835" s="169"/>
      <c r="BG835" s="169"/>
      <c r="BH835" s="169"/>
      <c r="BI835" s="169"/>
      <c r="BJ835" s="169"/>
      <c r="BK835" s="169"/>
    </row>
    <row r="836" spans="1:66" ht="12.75" hidden="1" customHeight="1" x14ac:dyDescent="0.3">
      <c r="A836" s="169"/>
      <c r="B836" s="169"/>
      <c r="C836" s="169"/>
      <c r="D836" s="169"/>
      <c r="E836" s="169"/>
      <c r="F836" s="169"/>
      <c r="G836" s="169"/>
      <c r="H836" s="169"/>
      <c r="I836" s="169"/>
      <c r="J836" s="169"/>
      <c r="K836" s="169"/>
      <c r="L836" s="169"/>
      <c r="M836" s="169"/>
      <c r="N836" s="169"/>
      <c r="O836" s="169"/>
      <c r="P836" s="169"/>
      <c r="Q836" s="169"/>
      <c r="R836" s="169"/>
      <c r="S836" s="169"/>
      <c r="T836" s="169"/>
      <c r="W836" s="112"/>
      <c r="X836" s="112"/>
      <c r="Y836" s="169"/>
      <c r="Z836" s="493"/>
      <c r="AA836" s="51"/>
      <c r="AB836" s="51"/>
      <c r="AC836" s="493"/>
      <c r="AD836" s="493"/>
      <c r="AE836" s="51"/>
      <c r="AF836" s="51"/>
      <c r="AG836" s="493"/>
      <c r="AH836" s="493"/>
      <c r="AI836" s="51"/>
      <c r="AJ836" s="51"/>
      <c r="AK836" s="493"/>
      <c r="AL836" s="493"/>
      <c r="AM836" s="493"/>
      <c r="AN836" s="493"/>
      <c r="AQ836" s="51"/>
      <c r="AR836" s="493"/>
      <c r="AS836" s="493"/>
      <c r="AT836" s="51"/>
      <c r="AU836" s="51"/>
      <c r="AV836" s="493"/>
      <c r="AW836" s="493"/>
      <c r="AX836" s="51"/>
      <c r="AY836" s="51"/>
      <c r="AZ836" s="493"/>
      <c r="BA836" s="493"/>
      <c r="BB836" s="493"/>
      <c r="BC836" s="493"/>
      <c r="BE836" s="169"/>
      <c r="BF836" s="169"/>
      <c r="BG836" s="169"/>
      <c r="BH836" s="169"/>
      <c r="BI836" s="169"/>
      <c r="BJ836" s="169"/>
      <c r="BK836" s="169"/>
    </row>
    <row r="837" spans="1:66" ht="12.75" hidden="1" customHeight="1" x14ac:dyDescent="0.3">
      <c r="A837" s="111" t="s">
        <v>109</v>
      </c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W837" s="112"/>
      <c r="X837" s="112"/>
      <c r="Y837" s="111"/>
      <c r="Z837" s="38"/>
      <c r="AA837" s="51"/>
      <c r="AB837" s="51"/>
      <c r="AC837" s="38"/>
      <c r="AD837" s="38"/>
      <c r="AE837" s="51"/>
      <c r="AF837" s="51"/>
      <c r="AG837" s="38"/>
      <c r="AH837" s="38"/>
      <c r="AI837" s="51"/>
      <c r="AJ837" s="51"/>
      <c r="AK837" s="38"/>
      <c r="AL837" s="38"/>
      <c r="AM837" s="38"/>
      <c r="AN837" s="38"/>
      <c r="AQ837" s="51"/>
      <c r="AR837" s="38"/>
      <c r="AS837" s="38"/>
      <c r="AT837" s="51"/>
      <c r="AU837" s="51"/>
      <c r="AV837" s="38"/>
      <c r="AW837" s="38"/>
      <c r="AX837" s="51"/>
      <c r="AY837" s="51"/>
      <c r="AZ837" s="38"/>
      <c r="BA837" s="38"/>
      <c r="BB837" s="38"/>
      <c r="BC837" s="38"/>
      <c r="BE837" s="111"/>
      <c r="BF837" s="111"/>
      <c r="BG837" s="111"/>
      <c r="BH837" s="111"/>
      <c r="BI837" s="111"/>
      <c r="BJ837" s="111"/>
      <c r="BK837" s="111"/>
    </row>
    <row r="838" spans="1:66" ht="19.149999999999999" customHeight="1" x14ac:dyDescent="0.3">
      <c r="A838" s="444"/>
      <c r="B838" s="444" t="s">
        <v>401</v>
      </c>
      <c r="C838" s="444"/>
      <c r="D838" s="444"/>
      <c r="E838" s="444"/>
      <c r="F838" s="444"/>
      <c r="G838" s="444"/>
      <c r="H838" s="444"/>
      <c r="I838" s="444"/>
      <c r="J838" s="444"/>
      <c r="K838" s="444"/>
      <c r="L838" s="444"/>
      <c r="M838" s="444"/>
      <c r="N838" s="444"/>
      <c r="O838" s="444"/>
      <c r="P838" s="444"/>
      <c r="Q838" s="444"/>
      <c r="R838" s="444"/>
      <c r="S838" s="495" t="s">
        <v>402</v>
      </c>
      <c r="T838" s="495"/>
      <c r="U838" s="495"/>
      <c r="V838" s="172"/>
      <c r="W838" s="112"/>
      <c r="X838" s="112"/>
      <c r="Y838" s="111"/>
      <c r="Z838" s="38"/>
      <c r="AA838" s="51"/>
      <c r="AB838" s="51"/>
      <c r="AC838" s="38"/>
      <c r="AD838" s="38"/>
      <c r="AE838" s="51"/>
      <c r="AF838" s="51"/>
      <c r="AG838" s="38"/>
      <c r="AH838" s="38"/>
      <c r="AI838" s="51"/>
      <c r="AJ838" s="51"/>
      <c r="AK838" s="38"/>
      <c r="AL838" s="38"/>
      <c r="AM838" s="38"/>
      <c r="AN838" s="38"/>
      <c r="AQ838" s="51"/>
      <c r="AR838" s="38"/>
      <c r="AS838" s="38"/>
      <c r="AT838" s="51"/>
      <c r="AU838" s="51"/>
      <c r="AV838" s="38"/>
      <c r="AW838" s="38"/>
      <c r="AX838" s="51"/>
      <c r="AY838" s="51"/>
      <c r="AZ838" s="38"/>
      <c r="BA838" s="38"/>
      <c r="BB838" s="38"/>
      <c r="BC838" s="38"/>
      <c r="BE838" s="444"/>
      <c r="BF838" s="444"/>
      <c r="BG838" s="444"/>
      <c r="BH838" s="444"/>
      <c r="BI838" s="444"/>
      <c r="BJ838" s="444"/>
      <c r="BK838" s="444"/>
    </row>
    <row r="839" spans="1:66" ht="16.899999999999999" customHeight="1" x14ac:dyDescent="0.3">
      <c r="A839" s="444"/>
      <c r="B839" s="444"/>
      <c r="C839" s="444"/>
      <c r="D839" s="444"/>
      <c r="E839" s="444"/>
      <c r="F839" s="444"/>
      <c r="G839" s="444"/>
      <c r="H839" s="444"/>
      <c r="I839" s="444"/>
      <c r="J839" s="444"/>
      <c r="K839" s="444"/>
      <c r="L839" s="444"/>
      <c r="M839" s="444"/>
      <c r="N839" s="444"/>
      <c r="O839" s="444"/>
      <c r="P839" s="444"/>
      <c r="Q839" s="444"/>
      <c r="R839" s="444"/>
      <c r="S839" s="444"/>
      <c r="T839" s="444"/>
      <c r="U839" s="444"/>
      <c r="V839" s="172"/>
      <c r="W839" s="112"/>
      <c r="X839" s="112"/>
      <c r="Y839" s="111"/>
      <c r="Z839" s="38"/>
      <c r="AA839" s="51"/>
      <c r="AB839" s="51"/>
      <c r="AC839" s="38"/>
      <c r="AD839" s="38"/>
      <c r="AE839" s="51"/>
      <c r="AF839" s="51"/>
      <c r="AG839" s="38"/>
      <c r="AH839" s="38"/>
      <c r="AI839" s="51"/>
      <c r="AJ839" s="51"/>
      <c r="AK839" s="38"/>
      <c r="AL839" s="38"/>
      <c r="AM839" s="38"/>
      <c r="AN839" s="38"/>
      <c r="AQ839" s="51"/>
      <c r="AR839" s="38"/>
      <c r="AS839" s="38"/>
      <c r="AT839" s="51"/>
      <c r="AU839" s="51"/>
      <c r="AV839" s="38"/>
      <c r="AW839" s="38"/>
      <c r="AX839" s="51"/>
      <c r="AY839" s="51"/>
      <c r="AZ839" s="38"/>
      <c r="BA839" s="38"/>
      <c r="BB839" s="38"/>
      <c r="BC839" s="38"/>
      <c r="BE839" s="444"/>
      <c r="BF839" s="444"/>
      <c r="BG839" s="444"/>
      <c r="BH839" s="444"/>
      <c r="BI839" s="444"/>
      <c r="BJ839" s="444"/>
      <c r="BK839" s="444"/>
    </row>
    <row r="840" spans="1:66" ht="15.75" customHeight="1" x14ac:dyDescent="0.3">
      <c r="A840" s="444"/>
      <c r="B840" s="444" t="s">
        <v>403</v>
      </c>
      <c r="C840" s="444"/>
      <c r="D840" s="444"/>
      <c r="E840" s="444"/>
      <c r="F840" s="444"/>
      <c r="G840" s="444"/>
      <c r="H840" s="444"/>
      <c r="I840" s="444"/>
      <c r="J840" s="444"/>
      <c r="K840" s="444"/>
      <c r="L840" s="444"/>
      <c r="M840" s="444"/>
      <c r="N840" s="444"/>
      <c r="O840" s="444"/>
      <c r="P840" s="444"/>
      <c r="Q840" s="444"/>
      <c r="R840" s="444"/>
      <c r="S840" s="444" t="s">
        <v>404</v>
      </c>
      <c r="T840" s="444"/>
      <c r="U840" s="444"/>
      <c r="V840" s="172"/>
      <c r="W840" s="169"/>
      <c r="X840" s="169"/>
      <c r="AA840" s="493"/>
      <c r="AB840" s="493"/>
      <c r="AE840" s="493"/>
      <c r="AF840" s="493"/>
      <c r="AI840" s="493"/>
      <c r="AJ840" s="493"/>
      <c r="AQ840" s="493"/>
      <c r="AT840" s="493"/>
      <c r="AU840" s="493"/>
      <c r="AX840" s="493"/>
      <c r="AY840" s="493"/>
      <c r="BE840" s="444"/>
      <c r="BF840" s="444"/>
      <c r="BG840" s="444"/>
      <c r="BH840" s="444"/>
      <c r="BI840" s="444"/>
      <c r="BJ840" s="444"/>
      <c r="BK840" s="444"/>
    </row>
    <row r="841" spans="1:66" ht="19.149999999999999" customHeight="1" x14ac:dyDescent="0.3">
      <c r="A841" s="444"/>
      <c r="B841" s="444" t="s">
        <v>405</v>
      </c>
      <c r="C841" s="444"/>
      <c r="D841" s="444"/>
      <c r="E841" s="444"/>
      <c r="F841" s="444"/>
      <c r="G841" s="444"/>
      <c r="H841" s="444"/>
      <c r="I841" s="444"/>
      <c r="J841" s="444"/>
      <c r="K841" s="444"/>
      <c r="L841" s="444"/>
      <c r="M841" s="444"/>
      <c r="N841" s="444"/>
      <c r="O841" s="444"/>
      <c r="P841" s="444"/>
      <c r="Q841" s="444"/>
      <c r="R841" s="444"/>
      <c r="S841" s="495" t="s">
        <v>406</v>
      </c>
      <c r="T841" s="495"/>
      <c r="U841" s="495"/>
      <c r="V841" s="495"/>
      <c r="W841" s="169"/>
      <c r="X841" s="169"/>
      <c r="AA841" s="493"/>
      <c r="AB841" s="493"/>
      <c r="AE841" s="493"/>
      <c r="AF841" s="493"/>
      <c r="AI841" s="493"/>
      <c r="AJ841" s="493"/>
      <c r="AQ841" s="493"/>
      <c r="AT841" s="493"/>
      <c r="AU841" s="493"/>
      <c r="AX841" s="493"/>
      <c r="AY841" s="493"/>
      <c r="BE841" s="444"/>
      <c r="BF841" s="444"/>
      <c r="BG841" s="444"/>
      <c r="BH841" s="444"/>
      <c r="BI841" s="444"/>
      <c r="BJ841" s="444"/>
      <c r="BK841" s="444"/>
    </row>
    <row r="842" spans="1:66" ht="22.9" customHeight="1" x14ac:dyDescent="0.3">
      <c r="A842" s="444"/>
      <c r="B842" s="444" t="s">
        <v>407</v>
      </c>
      <c r="C842" s="444"/>
      <c r="D842" s="444"/>
      <c r="E842" s="444"/>
      <c r="F842" s="444"/>
      <c r="G842" s="444"/>
      <c r="H842" s="444"/>
      <c r="I842" s="444"/>
      <c r="J842" s="444"/>
      <c r="K842" s="444"/>
      <c r="L842" s="444"/>
      <c r="M842" s="444"/>
      <c r="N842" s="444"/>
      <c r="O842" s="444"/>
      <c r="P842" s="444"/>
      <c r="Q842" s="444"/>
      <c r="R842" s="444"/>
      <c r="S842" s="495" t="s">
        <v>407</v>
      </c>
      <c r="T842" s="495"/>
      <c r="U842" s="495"/>
      <c r="V842" s="495"/>
      <c r="W842" s="169"/>
      <c r="X842" s="169"/>
      <c r="AA842" s="493"/>
      <c r="AB842" s="493"/>
      <c r="AE842" s="493"/>
      <c r="AF842" s="493"/>
      <c r="AI842" s="493"/>
      <c r="AJ842" s="493"/>
      <c r="AQ842" s="493"/>
      <c r="AT842" s="493"/>
      <c r="AU842" s="493"/>
      <c r="AX842" s="493"/>
      <c r="AY842" s="493"/>
      <c r="BE842" s="444"/>
      <c r="BF842" s="444"/>
      <c r="BG842" s="444"/>
      <c r="BH842" s="444"/>
      <c r="BI842" s="444"/>
      <c r="BJ842" s="444"/>
      <c r="BK842" s="444"/>
    </row>
    <row r="843" spans="1:66" ht="21" customHeight="1" x14ac:dyDescent="0.3">
      <c r="A843" s="496" t="s">
        <v>408</v>
      </c>
      <c r="B843" s="497"/>
      <c r="C843" s="497"/>
      <c r="D843" s="444"/>
      <c r="E843" s="444"/>
      <c r="F843" s="444"/>
      <c r="G843" s="444"/>
      <c r="H843" s="444"/>
      <c r="I843" s="444"/>
      <c r="J843" s="444"/>
      <c r="K843" s="444"/>
      <c r="L843" s="444"/>
      <c r="M843" s="444"/>
      <c r="N843" s="444"/>
      <c r="O843" s="444"/>
      <c r="P843" s="444"/>
      <c r="Q843" s="444"/>
      <c r="R843" s="444"/>
      <c r="S843" s="495" t="s">
        <v>409</v>
      </c>
      <c r="T843" s="495"/>
      <c r="U843" s="495"/>
      <c r="V843" s="495"/>
      <c r="W843" s="169"/>
      <c r="X843" s="169"/>
      <c r="AA843" s="493"/>
      <c r="AB843" s="493"/>
      <c r="AE843" s="493"/>
      <c r="AF843" s="493"/>
      <c r="AI843" s="493"/>
      <c r="AJ843" s="493"/>
      <c r="AQ843" s="493"/>
      <c r="AT843" s="493"/>
      <c r="AU843" s="493"/>
      <c r="AX843" s="493"/>
      <c r="AY843" s="493"/>
      <c r="BE843" s="444"/>
      <c r="BF843" s="444"/>
      <c r="BG843" s="444"/>
      <c r="BH843" s="444"/>
      <c r="BI843" s="444"/>
      <c r="BJ843" s="444"/>
      <c r="BK843" s="444"/>
    </row>
    <row r="844" spans="1:66" ht="15.75" customHeight="1" x14ac:dyDescent="0.3">
      <c r="A844" s="444"/>
      <c r="B844" s="444" t="s">
        <v>410</v>
      </c>
      <c r="C844" s="444"/>
      <c r="D844" s="444"/>
      <c r="E844" s="444"/>
      <c r="F844" s="444"/>
      <c r="G844" s="444"/>
      <c r="H844" s="444"/>
      <c r="I844" s="444"/>
      <c r="J844" s="444"/>
      <c r="K844" s="444"/>
      <c r="L844" s="444"/>
      <c r="M844" s="444"/>
      <c r="N844" s="444"/>
      <c r="O844" s="444"/>
      <c r="P844" s="444"/>
      <c r="Q844" s="444"/>
      <c r="R844" s="444"/>
      <c r="S844" s="495" t="s">
        <v>410</v>
      </c>
      <c r="T844" s="495"/>
      <c r="U844" s="495"/>
      <c r="V844" s="495"/>
      <c r="W844" s="111"/>
      <c r="X844" s="111"/>
      <c r="AA844" s="38"/>
      <c r="AB844" s="38"/>
      <c r="AE844" s="38"/>
      <c r="AF844" s="38"/>
      <c r="AI844" s="38"/>
      <c r="AJ844" s="38"/>
      <c r="AQ844" s="38"/>
      <c r="AT844" s="38"/>
      <c r="AU844" s="38"/>
      <c r="AX844" s="38"/>
      <c r="AY844" s="38"/>
      <c r="BE844" s="444"/>
      <c r="BF844" s="444"/>
      <c r="BG844" s="444"/>
      <c r="BH844" s="444"/>
      <c r="BI844" s="444"/>
      <c r="BJ844" s="444"/>
      <c r="BK844" s="444"/>
    </row>
    <row r="845" spans="1:66" s="40" customFormat="1" ht="15.75" customHeight="1" x14ac:dyDescent="0.3">
      <c r="A845" s="444"/>
      <c r="B845" s="444" t="s">
        <v>411</v>
      </c>
      <c r="C845" s="444"/>
      <c r="D845" s="444"/>
      <c r="E845" s="444"/>
      <c r="F845" s="444"/>
      <c r="G845" s="444"/>
      <c r="H845" s="444"/>
      <c r="I845" s="444"/>
      <c r="J845" s="444"/>
      <c r="K845" s="444"/>
      <c r="L845" s="444"/>
      <c r="M845" s="444"/>
      <c r="N845" s="444"/>
      <c r="O845" s="444"/>
      <c r="P845" s="444"/>
      <c r="Q845" s="444"/>
      <c r="R845" s="444"/>
      <c r="S845" s="444" t="s">
        <v>412</v>
      </c>
      <c r="T845" s="444"/>
      <c r="U845" s="444"/>
      <c r="V845" s="444"/>
      <c r="W845" s="172"/>
      <c r="X845" s="172"/>
      <c r="Y845" s="172"/>
      <c r="Z845" s="172"/>
      <c r="AA845" s="51"/>
      <c r="AB845" s="51"/>
      <c r="AC845" s="173"/>
      <c r="AD845" s="173"/>
      <c r="AE845" s="51"/>
      <c r="AF845" s="51"/>
      <c r="AG845" s="173"/>
      <c r="AH845" s="173"/>
      <c r="AI845" s="51"/>
      <c r="AJ845" s="51"/>
      <c r="AK845" s="173"/>
      <c r="AL845" s="173"/>
      <c r="AM845" s="173"/>
      <c r="AN845" s="173"/>
      <c r="AO845" s="173"/>
      <c r="AP845" s="173"/>
      <c r="AQ845" s="51"/>
      <c r="AR845" s="173"/>
      <c r="AS845" s="173"/>
      <c r="AT845" s="51"/>
      <c r="AU845" s="51"/>
      <c r="AV845" s="173"/>
      <c r="AW845" s="173"/>
      <c r="AX845" s="51"/>
      <c r="AY845" s="51"/>
      <c r="AZ845" s="173"/>
      <c r="BA845" s="173"/>
      <c r="BB845" s="173"/>
      <c r="BC845" s="173"/>
      <c r="BD845" s="174"/>
      <c r="BE845" s="444"/>
      <c r="BF845" s="444"/>
      <c r="BG845" s="444"/>
      <c r="BH845" s="444"/>
      <c r="BI845" s="444"/>
      <c r="BJ845" s="444"/>
      <c r="BK845" s="444"/>
      <c r="BL845" s="39"/>
      <c r="BM845" s="39"/>
      <c r="BN845" s="39"/>
    </row>
    <row r="846" spans="1:66" s="40" customFormat="1" ht="15.75" customHeight="1" x14ac:dyDescent="0.3">
      <c r="A846" s="496" t="s">
        <v>414</v>
      </c>
      <c r="B846" s="497"/>
      <c r="C846" s="497"/>
      <c r="D846" s="497"/>
      <c r="E846" s="497"/>
      <c r="F846" s="444"/>
      <c r="G846" s="444"/>
      <c r="H846" s="444"/>
      <c r="I846" s="444"/>
      <c r="J846" s="444"/>
      <c r="K846" s="444"/>
      <c r="L846" s="444"/>
      <c r="M846" s="444"/>
      <c r="N846" s="444"/>
      <c r="O846" s="444"/>
      <c r="P846" s="444"/>
      <c r="Q846" s="444"/>
      <c r="R846" s="444"/>
      <c r="S846" s="495" t="s">
        <v>415</v>
      </c>
      <c r="T846" s="495"/>
      <c r="U846" s="495"/>
      <c r="V846" s="495"/>
      <c r="W846" s="172"/>
      <c r="X846" s="172"/>
      <c r="Y846" s="172"/>
      <c r="Z846" s="172"/>
      <c r="AA846" s="51"/>
      <c r="AB846" s="51"/>
      <c r="AC846" s="173"/>
      <c r="AD846" s="173"/>
      <c r="AE846" s="51"/>
      <c r="AF846" s="51"/>
      <c r="AG846" s="173"/>
      <c r="AH846" s="173"/>
      <c r="AI846" s="51"/>
      <c r="AJ846" s="51"/>
      <c r="AK846" s="173"/>
      <c r="AL846" s="173"/>
      <c r="AM846" s="173"/>
      <c r="AN846" s="173"/>
      <c r="AO846" s="173"/>
      <c r="AP846" s="173"/>
      <c r="AQ846" s="51"/>
      <c r="AR846" s="173"/>
      <c r="AS846" s="173"/>
      <c r="AT846" s="51"/>
      <c r="AU846" s="51"/>
      <c r="AV846" s="173"/>
      <c r="AW846" s="173"/>
      <c r="AX846" s="51"/>
      <c r="AY846" s="51"/>
      <c r="AZ846" s="173"/>
      <c r="BA846" s="173"/>
      <c r="BB846" s="173"/>
      <c r="BC846" s="173"/>
      <c r="BD846" s="174"/>
      <c r="BE846" s="444"/>
      <c r="BF846" s="444"/>
      <c r="BG846" s="444"/>
      <c r="BH846" s="444"/>
      <c r="BI846" s="444"/>
      <c r="BJ846" s="444"/>
      <c r="BK846" s="444"/>
      <c r="BL846" s="39"/>
      <c r="BM846" s="39"/>
      <c r="BN846" s="39"/>
    </row>
    <row r="847" spans="1:66" ht="15.75" customHeight="1" x14ac:dyDescent="0.3">
      <c r="A847" s="444"/>
      <c r="B847" s="444"/>
      <c r="C847" s="444"/>
      <c r="D847" s="444"/>
      <c r="E847" s="444"/>
      <c r="F847" s="444"/>
      <c r="G847" s="444"/>
      <c r="H847" s="444"/>
      <c r="I847" s="444"/>
      <c r="J847" s="444"/>
      <c r="K847" s="444"/>
      <c r="L847" s="444"/>
      <c r="M847" s="444"/>
      <c r="N847" s="444"/>
      <c r="O847" s="444"/>
      <c r="P847" s="444"/>
      <c r="Q847" s="444"/>
      <c r="R847" s="444"/>
      <c r="S847" s="444"/>
      <c r="T847" s="444"/>
      <c r="U847" s="444"/>
      <c r="V847" s="172"/>
      <c r="W847" s="172"/>
      <c r="X847" s="172"/>
      <c r="Y847" s="172"/>
      <c r="Z847" s="172"/>
      <c r="AA847" s="173"/>
      <c r="AB847" s="173"/>
      <c r="AC847" s="173"/>
      <c r="AD847" s="173"/>
      <c r="AE847" s="173"/>
      <c r="AF847" s="173"/>
      <c r="AG847" s="173"/>
      <c r="AH847" s="173"/>
      <c r="AI847" s="173"/>
      <c r="AJ847" s="173"/>
      <c r="AK847" s="173"/>
      <c r="AL847" s="173"/>
      <c r="AM847" s="173"/>
      <c r="AN847" s="173"/>
      <c r="AO847" s="173"/>
      <c r="AP847" s="173"/>
      <c r="AQ847" s="173"/>
      <c r="AR847" s="173"/>
      <c r="AS847" s="173"/>
      <c r="AT847" s="173"/>
      <c r="AU847" s="173"/>
      <c r="AV847" s="173"/>
      <c r="AW847" s="173"/>
      <c r="AX847" s="173"/>
      <c r="AY847" s="173"/>
      <c r="AZ847" s="173"/>
      <c r="BA847" s="173"/>
      <c r="BB847" s="173"/>
      <c r="BC847" s="173"/>
      <c r="BD847" s="174"/>
      <c r="BE847" s="444"/>
      <c r="BF847" s="444"/>
      <c r="BG847" s="444"/>
      <c r="BH847" s="444"/>
      <c r="BI847" s="444"/>
      <c r="BJ847" s="444"/>
      <c r="BK847" s="444"/>
    </row>
    <row r="848" spans="1:66" ht="15.75" customHeight="1" x14ac:dyDescent="0.3">
      <c r="A848" s="444"/>
      <c r="B848" s="444"/>
      <c r="C848" s="444"/>
      <c r="D848" s="444"/>
      <c r="E848" s="444"/>
      <c r="F848" s="444"/>
      <c r="G848" s="444"/>
      <c r="H848" s="444"/>
      <c r="I848" s="444"/>
      <c r="J848" s="444"/>
      <c r="K848" s="444"/>
      <c r="L848" s="444"/>
      <c r="M848" s="444"/>
      <c r="N848" s="444"/>
      <c r="O848" s="444"/>
      <c r="P848" s="444"/>
      <c r="Q848" s="444"/>
      <c r="R848" s="444"/>
      <c r="S848" s="444"/>
      <c r="T848" s="444"/>
      <c r="U848" s="444"/>
      <c r="V848" s="172"/>
      <c r="W848" s="172"/>
      <c r="X848" s="172"/>
      <c r="Y848" s="172"/>
      <c r="Z848" s="172"/>
      <c r="AA848" s="173"/>
      <c r="AB848" s="173"/>
      <c r="AC848" s="173"/>
      <c r="AD848" s="173"/>
      <c r="AE848" s="173"/>
      <c r="AF848" s="173"/>
      <c r="AG848" s="173"/>
      <c r="AH848" s="173"/>
      <c r="AI848" s="173"/>
      <c r="AJ848" s="173"/>
      <c r="AK848" s="173"/>
      <c r="AL848" s="173"/>
      <c r="AM848" s="173"/>
      <c r="AN848" s="173"/>
      <c r="AO848" s="173"/>
      <c r="AP848" s="173"/>
      <c r="AQ848" s="173"/>
      <c r="AR848" s="173"/>
      <c r="AS848" s="173"/>
      <c r="AT848" s="173"/>
      <c r="AU848" s="173"/>
      <c r="AV848" s="173"/>
      <c r="AW848" s="173"/>
      <c r="AX848" s="173"/>
      <c r="AY848" s="173"/>
      <c r="AZ848" s="173"/>
      <c r="BA848" s="173"/>
      <c r="BB848" s="173"/>
      <c r="BC848" s="173"/>
      <c r="BD848" s="174"/>
      <c r="BE848" s="444"/>
      <c r="BF848" s="444"/>
      <c r="BG848" s="444"/>
      <c r="BH848" s="444"/>
      <c r="BI848" s="444"/>
      <c r="BJ848" s="444"/>
      <c r="BK848" s="444"/>
    </row>
    <row r="849" spans="1:63" ht="15.75" customHeight="1" x14ac:dyDescent="0.3">
      <c r="A849" s="444"/>
      <c r="B849" s="444"/>
      <c r="C849" s="444"/>
      <c r="D849" s="444"/>
      <c r="E849" s="444"/>
      <c r="F849" s="444"/>
      <c r="G849" s="444"/>
      <c r="H849" s="444"/>
      <c r="I849" s="444"/>
      <c r="J849" s="444"/>
      <c r="K849" s="444"/>
      <c r="L849" s="444"/>
      <c r="M849" s="444"/>
      <c r="N849" s="444"/>
      <c r="O849" s="444"/>
      <c r="P849" s="444"/>
      <c r="Q849" s="444"/>
      <c r="R849" s="444"/>
      <c r="S849" s="444"/>
      <c r="T849" s="444"/>
      <c r="U849" s="444"/>
      <c r="V849" s="172"/>
      <c r="W849" s="172"/>
      <c r="X849" s="172"/>
      <c r="Y849" s="172"/>
      <c r="Z849" s="172"/>
      <c r="AA849" s="173"/>
      <c r="AB849" s="173"/>
      <c r="AC849" s="173"/>
      <c r="AD849" s="173"/>
      <c r="AE849" s="173"/>
      <c r="AF849" s="173"/>
      <c r="AG849" s="173"/>
      <c r="AH849" s="173"/>
      <c r="AI849" s="173"/>
      <c r="AJ849" s="173"/>
      <c r="AK849" s="173"/>
      <c r="AL849" s="173"/>
      <c r="AM849" s="173"/>
      <c r="AN849" s="173"/>
      <c r="AO849" s="173"/>
      <c r="AP849" s="173"/>
      <c r="AQ849" s="173"/>
      <c r="AR849" s="173"/>
      <c r="AS849" s="173"/>
      <c r="AT849" s="173"/>
      <c r="AU849" s="173"/>
      <c r="AV849" s="173"/>
      <c r="AW849" s="173"/>
      <c r="AX849" s="173"/>
      <c r="AY849" s="173"/>
      <c r="AZ849" s="173"/>
      <c r="BA849" s="173"/>
      <c r="BB849" s="173"/>
      <c r="BC849" s="173"/>
      <c r="BD849" s="174"/>
      <c r="BE849" s="444"/>
      <c r="BF849" s="444"/>
      <c r="BG849" s="444"/>
      <c r="BH849" s="444"/>
      <c r="BI849" s="444"/>
      <c r="BJ849" s="444"/>
      <c r="BK849" s="444"/>
    </row>
    <row r="850" spans="1:63" ht="15.75" customHeight="1" x14ac:dyDescent="0.3">
      <c r="A850" s="444"/>
      <c r="B850" s="444"/>
      <c r="C850" s="444"/>
      <c r="D850" s="444"/>
      <c r="E850" s="444"/>
      <c r="F850" s="444"/>
      <c r="G850" s="444"/>
      <c r="H850" s="444"/>
      <c r="I850" s="444"/>
      <c r="J850" s="444"/>
      <c r="K850" s="444"/>
      <c r="L850" s="444"/>
      <c r="M850" s="444"/>
      <c r="N850" s="444"/>
      <c r="O850" s="444"/>
      <c r="P850" s="444"/>
      <c r="Q850" s="444"/>
      <c r="R850" s="444"/>
      <c r="S850" s="444"/>
      <c r="T850" s="444"/>
      <c r="U850" s="444"/>
      <c r="V850" s="172"/>
      <c r="W850" s="172"/>
      <c r="X850" s="172"/>
      <c r="Y850" s="172"/>
      <c r="Z850" s="172"/>
      <c r="AA850" s="173"/>
      <c r="AB850" s="173"/>
      <c r="AC850" s="173"/>
      <c r="AD850" s="173"/>
      <c r="AE850" s="173"/>
      <c r="AF850" s="173"/>
      <c r="AG850" s="173"/>
      <c r="AH850" s="173"/>
      <c r="AI850" s="173"/>
      <c r="AJ850" s="173"/>
      <c r="AK850" s="173"/>
      <c r="AL850" s="173"/>
      <c r="AM850" s="173"/>
      <c r="AN850" s="173"/>
      <c r="AO850" s="173"/>
      <c r="AP850" s="173"/>
      <c r="AQ850" s="173"/>
      <c r="AR850" s="173"/>
      <c r="AS850" s="173"/>
      <c r="AT850" s="173"/>
      <c r="AU850" s="173"/>
      <c r="AV850" s="173"/>
      <c r="AW850" s="173"/>
      <c r="AX850" s="173"/>
      <c r="AY850" s="173"/>
      <c r="AZ850" s="173"/>
      <c r="BA850" s="173"/>
      <c r="BB850" s="173"/>
      <c r="BC850" s="173"/>
      <c r="BD850" s="174"/>
      <c r="BE850" s="444"/>
      <c r="BF850" s="444"/>
      <c r="BG850" s="444"/>
      <c r="BH850" s="444"/>
      <c r="BI850" s="444"/>
      <c r="BJ850" s="444"/>
      <c r="BK850" s="444"/>
    </row>
    <row r="851" spans="1:63" ht="15.75" customHeight="1" x14ac:dyDescent="0.3">
      <c r="A851" s="444"/>
      <c r="B851" s="444"/>
      <c r="C851" s="444"/>
      <c r="D851" s="444"/>
      <c r="E851" s="444"/>
      <c r="F851" s="444"/>
      <c r="G851" s="444"/>
      <c r="H851" s="444"/>
      <c r="I851" s="444"/>
      <c r="J851" s="444"/>
      <c r="K851" s="444"/>
      <c r="L851" s="444"/>
      <c r="M851" s="444"/>
      <c r="N851" s="444"/>
      <c r="O851" s="444"/>
      <c r="P851" s="444"/>
      <c r="Q851" s="444"/>
      <c r="R851" s="444"/>
      <c r="S851" s="444"/>
      <c r="T851" s="444"/>
      <c r="U851" s="444"/>
      <c r="V851" s="172"/>
      <c r="W851" s="172"/>
      <c r="X851" s="172"/>
      <c r="Y851" s="172"/>
      <c r="Z851" s="172"/>
      <c r="AA851" s="173"/>
      <c r="AB851" s="173"/>
      <c r="AC851" s="173"/>
      <c r="AD851" s="173"/>
      <c r="AE851" s="173"/>
      <c r="AF851" s="173"/>
      <c r="AG851" s="173"/>
      <c r="AH851" s="173"/>
      <c r="AI851" s="173"/>
      <c r="AJ851" s="173"/>
      <c r="AK851" s="173"/>
      <c r="AL851" s="173"/>
      <c r="AM851" s="173"/>
      <c r="AN851" s="173"/>
      <c r="AO851" s="173"/>
      <c r="AP851" s="173"/>
      <c r="AQ851" s="173"/>
      <c r="AR851" s="173"/>
      <c r="AS851" s="173"/>
      <c r="AT851" s="173"/>
      <c r="AU851" s="173"/>
      <c r="AV851" s="173"/>
      <c r="AW851" s="173"/>
      <c r="AX851" s="173"/>
      <c r="AY851" s="173"/>
      <c r="AZ851" s="173"/>
      <c r="BA851" s="173"/>
      <c r="BB851" s="173"/>
      <c r="BC851" s="173"/>
      <c r="BD851" s="174"/>
      <c r="BE851" s="444"/>
      <c r="BF851" s="444"/>
      <c r="BG851" s="444"/>
      <c r="BH851" s="444"/>
      <c r="BI851" s="444"/>
      <c r="BJ851" s="444"/>
      <c r="BK851" s="444"/>
    </row>
    <row r="852" spans="1:63" ht="15.75" customHeight="1" x14ac:dyDescent="0.3">
      <c r="A852" s="444"/>
      <c r="B852" s="444"/>
      <c r="C852" s="444"/>
      <c r="D852" s="444"/>
      <c r="E852" s="444"/>
      <c r="F852" s="444"/>
      <c r="G852" s="444" t="s">
        <v>55</v>
      </c>
      <c r="H852" s="444"/>
      <c r="I852" s="444"/>
      <c r="J852" s="444"/>
      <c r="K852" s="444"/>
      <c r="L852" s="444"/>
      <c r="M852" s="444"/>
      <c r="N852" s="444"/>
      <c r="O852" s="444"/>
      <c r="P852" s="444"/>
      <c r="Q852" s="444"/>
      <c r="R852" s="444"/>
      <c r="S852" s="444"/>
      <c r="T852" s="444"/>
      <c r="U852" s="444"/>
      <c r="V852" s="172"/>
      <c r="W852" s="444"/>
      <c r="X852" s="444"/>
      <c r="Y852" s="444"/>
      <c r="Z852" s="444"/>
      <c r="AA852" s="444"/>
      <c r="AB852" s="444"/>
      <c r="AC852" s="444"/>
      <c r="AD852" s="444"/>
      <c r="AE852" s="444"/>
      <c r="AF852" s="444"/>
      <c r="AG852" s="444"/>
      <c r="AH852" s="444"/>
      <c r="AI852" s="444"/>
      <c r="AJ852" s="444"/>
      <c r="AK852" s="444"/>
      <c r="AL852" s="444"/>
      <c r="AM852" s="444"/>
      <c r="AN852" s="444"/>
      <c r="AO852" s="444"/>
      <c r="AP852" s="444"/>
      <c r="AQ852" s="444"/>
      <c r="AR852" s="444"/>
      <c r="AS852" s="444"/>
      <c r="AT852" s="444"/>
      <c r="AU852" s="444"/>
      <c r="AV852" s="444"/>
      <c r="AW852" s="444"/>
      <c r="AX852" s="444"/>
      <c r="AY852" s="444"/>
      <c r="AZ852" s="444"/>
      <c r="BA852" s="444"/>
      <c r="BB852" s="444"/>
      <c r="BC852" s="444"/>
      <c r="BD852" s="444"/>
      <c r="BE852" s="444"/>
      <c r="BF852" s="444"/>
      <c r="BG852" s="444"/>
      <c r="BH852" s="444"/>
      <c r="BI852" s="444"/>
      <c r="BJ852" s="444"/>
      <c r="BK852" s="444"/>
    </row>
    <row r="853" spans="1:63" ht="15.75" customHeight="1" x14ac:dyDescent="0.3">
      <c r="A853" s="444"/>
      <c r="B853" s="444"/>
      <c r="C853" s="444"/>
      <c r="D853" s="444"/>
      <c r="E853" s="444"/>
      <c r="F853" s="444"/>
      <c r="G853" s="496" t="s">
        <v>413</v>
      </c>
      <c r="H853" s="497"/>
      <c r="I853" s="497"/>
      <c r="J853" s="497"/>
      <c r="K853" s="497"/>
      <c r="L853" s="497"/>
      <c r="M853" s="497"/>
      <c r="N853" s="497"/>
      <c r="O853" s="444"/>
      <c r="P853" s="444"/>
      <c r="Q853" s="444"/>
      <c r="R853" s="444"/>
      <c r="S853" s="444"/>
      <c r="T853" s="444"/>
      <c r="U853" s="444"/>
      <c r="V853" s="172"/>
      <c r="W853" s="172"/>
      <c r="X853" s="172"/>
      <c r="Y853" s="172"/>
      <c r="Z853" s="172"/>
      <c r="AA853" s="173"/>
      <c r="AB853" s="173"/>
      <c r="AC853" s="173"/>
      <c r="AD853" s="173"/>
      <c r="AE853" s="173"/>
      <c r="AF853" s="173"/>
      <c r="AG853" s="173"/>
      <c r="AH853" s="173"/>
      <c r="AI853" s="173"/>
      <c r="AJ853" s="173"/>
      <c r="AK853" s="173"/>
      <c r="AL853" s="173"/>
      <c r="AM853" s="173"/>
      <c r="AN853" s="173"/>
      <c r="AO853" s="173"/>
      <c r="AP853" s="173"/>
      <c r="AQ853" s="173"/>
      <c r="AR853" s="173"/>
      <c r="AS853" s="173"/>
      <c r="AT853" s="173"/>
      <c r="AU853" s="173"/>
      <c r="AV853" s="173"/>
      <c r="AW853" s="173"/>
      <c r="AX853" s="173"/>
      <c r="AY853" s="173"/>
      <c r="AZ853" s="173"/>
      <c r="BA853" s="173"/>
      <c r="BB853" s="173"/>
      <c r="BC853" s="173"/>
      <c r="BD853" s="174"/>
      <c r="BE853" s="444"/>
      <c r="BF853" s="444"/>
      <c r="BG853" s="444"/>
      <c r="BH853" s="444"/>
      <c r="BI853" s="444"/>
      <c r="BJ853" s="444"/>
      <c r="BK853" s="444"/>
    </row>
    <row r="854" spans="1:63" ht="15.75" customHeight="1" x14ac:dyDescent="0.3">
      <c r="A854" s="444"/>
      <c r="B854" s="444"/>
      <c r="C854" s="444"/>
      <c r="D854" s="444"/>
      <c r="E854" s="444"/>
      <c r="F854" s="444"/>
      <c r="G854" s="444" t="s">
        <v>56</v>
      </c>
      <c r="H854" s="444"/>
      <c r="I854" s="444"/>
      <c r="J854" s="444"/>
      <c r="K854" s="444"/>
      <c r="L854" s="444"/>
      <c r="M854" s="444"/>
      <c r="N854" s="444"/>
      <c r="O854" s="444"/>
      <c r="P854" s="444"/>
      <c r="Q854" s="444"/>
      <c r="R854" s="444"/>
      <c r="S854" s="444"/>
      <c r="T854" s="444"/>
      <c r="U854" s="444"/>
      <c r="V854" s="172"/>
      <c r="W854" s="172"/>
      <c r="X854" s="172"/>
      <c r="Y854" s="172"/>
      <c r="Z854" s="172"/>
      <c r="AA854" s="173"/>
      <c r="AB854" s="173"/>
      <c r="AC854" s="173"/>
      <c r="AD854" s="173"/>
      <c r="AE854" s="173"/>
      <c r="AF854" s="173"/>
      <c r="AG854" s="173"/>
      <c r="AH854" s="173"/>
      <c r="AI854" s="173"/>
      <c r="AJ854" s="173"/>
      <c r="AK854" s="173"/>
      <c r="AL854" s="173"/>
      <c r="AM854" s="173"/>
      <c r="AN854" s="173"/>
      <c r="AO854" s="173"/>
      <c r="AP854" s="173"/>
      <c r="AQ854" s="173"/>
      <c r="AR854" s="173"/>
      <c r="AS854" s="173"/>
      <c r="AT854" s="173"/>
      <c r="AU854" s="173"/>
      <c r="AV854" s="173"/>
      <c r="AW854" s="173"/>
      <c r="AX854" s="173"/>
      <c r="AY854" s="173"/>
      <c r="AZ854" s="173"/>
      <c r="BA854" s="173"/>
      <c r="BB854" s="173"/>
      <c r="BC854" s="173"/>
      <c r="BD854" s="174"/>
      <c r="BE854" s="444"/>
      <c r="BF854" s="444"/>
      <c r="BG854" s="444"/>
      <c r="BH854" s="444"/>
      <c r="BI854" s="444"/>
      <c r="BJ854" s="444"/>
      <c r="BK854" s="444"/>
    </row>
    <row r="855" spans="1:63" ht="15.75" customHeight="1" x14ac:dyDescent="0.3">
      <c r="A855" s="444"/>
      <c r="B855" s="444"/>
      <c r="C855" s="444"/>
      <c r="D855" s="444"/>
      <c r="E855" s="444"/>
      <c r="F855" s="444"/>
      <c r="G855" s="444" t="s">
        <v>57</v>
      </c>
      <c r="H855" s="444"/>
      <c r="I855" s="444"/>
      <c r="J855" s="444"/>
      <c r="K855" s="444"/>
      <c r="L855" s="444"/>
      <c r="M855" s="444"/>
      <c r="N855" s="444"/>
      <c r="O855" s="444"/>
      <c r="P855" s="444"/>
      <c r="Q855" s="444"/>
      <c r="R855" s="444"/>
      <c r="S855" s="444"/>
      <c r="T855" s="444"/>
      <c r="U855" s="444"/>
      <c r="V855" s="172"/>
      <c r="W855" s="172"/>
      <c r="X855" s="172"/>
      <c r="Y855" s="172"/>
      <c r="Z855" s="172"/>
      <c r="AA855" s="173"/>
      <c r="AB855" s="173"/>
      <c r="AC855" s="173"/>
      <c r="AD855" s="173"/>
      <c r="AE855" s="173"/>
      <c r="AF855" s="173"/>
      <c r="AG855" s="173"/>
      <c r="AH855" s="173"/>
      <c r="AI855" s="173"/>
      <c r="AJ855" s="173"/>
      <c r="AK855" s="173"/>
      <c r="AL855" s="173"/>
      <c r="AM855" s="173"/>
      <c r="AN855" s="173"/>
      <c r="AO855" s="173"/>
      <c r="AP855" s="173"/>
      <c r="AQ855" s="173"/>
      <c r="AR855" s="173"/>
      <c r="AS855" s="173"/>
      <c r="AT855" s="173"/>
      <c r="AU855" s="173"/>
      <c r="AV855" s="173"/>
      <c r="AW855" s="173"/>
      <c r="AX855" s="173"/>
      <c r="AY855" s="173"/>
      <c r="AZ855" s="173"/>
      <c r="BA855" s="173"/>
      <c r="BB855" s="173"/>
      <c r="BC855" s="173"/>
      <c r="BD855" s="174"/>
      <c r="BE855" s="444"/>
      <c r="BF855" s="444"/>
      <c r="BG855" s="444"/>
      <c r="BH855" s="444"/>
      <c r="BI855" s="444"/>
      <c r="BJ855" s="444"/>
      <c r="BK855" s="444"/>
    </row>
    <row r="856" spans="1:63" ht="15.75" customHeight="1" x14ac:dyDescent="0.3">
      <c r="A856" s="444"/>
      <c r="B856" s="444"/>
      <c r="C856" s="444"/>
      <c r="D856" s="444"/>
      <c r="E856" s="444"/>
      <c r="F856" s="444"/>
      <c r="G856" s="444" t="s">
        <v>104</v>
      </c>
      <c r="H856" s="444"/>
      <c r="I856" s="444"/>
      <c r="J856" s="444"/>
      <c r="K856" s="444"/>
      <c r="L856" s="444"/>
      <c r="M856" s="444"/>
      <c r="N856" s="444"/>
      <c r="O856" s="444"/>
      <c r="P856" s="444"/>
      <c r="Q856" s="444"/>
      <c r="R856" s="444"/>
      <c r="S856" s="444"/>
      <c r="T856" s="444"/>
      <c r="U856" s="444"/>
      <c r="V856" s="172"/>
      <c r="W856" s="172"/>
      <c r="X856" s="172"/>
      <c r="Y856" s="172"/>
      <c r="Z856" s="172"/>
      <c r="AA856" s="173"/>
      <c r="AB856" s="173"/>
      <c r="AC856" s="173"/>
      <c r="AD856" s="173"/>
      <c r="AE856" s="173"/>
      <c r="AF856" s="173"/>
      <c r="AG856" s="173"/>
      <c r="AH856" s="173"/>
      <c r="AI856" s="173"/>
      <c r="AJ856" s="173"/>
      <c r="AK856" s="173"/>
      <c r="AL856" s="173"/>
      <c r="AM856" s="173"/>
      <c r="AN856" s="173"/>
      <c r="AO856" s="173"/>
      <c r="AP856" s="173"/>
      <c r="AQ856" s="173"/>
      <c r="AR856" s="173"/>
      <c r="AS856" s="173"/>
      <c r="AT856" s="173"/>
      <c r="AU856" s="173"/>
      <c r="AV856" s="173"/>
      <c r="AW856" s="173"/>
      <c r="AX856" s="173"/>
      <c r="AY856" s="173"/>
      <c r="AZ856" s="173"/>
      <c r="BA856" s="173"/>
      <c r="BB856" s="173"/>
      <c r="BC856" s="173"/>
      <c r="BD856" s="174"/>
      <c r="BE856" s="444"/>
      <c r="BF856" s="444"/>
      <c r="BG856" s="444"/>
      <c r="BH856" s="444"/>
      <c r="BI856" s="444"/>
      <c r="BJ856" s="444"/>
      <c r="BK856" s="444"/>
    </row>
    <row r="857" spans="1:63" ht="15.75" customHeight="1" x14ac:dyDescent="0.3">
      <c r="A857" s="444"/>
      <c r="B857" s="444"/>
      <c r="C857" s="444"/>
      <c r="D857" s="444"/>
      <c r="E857" s="444"/>
      <c r="F857" s="444"/>
      <c r="G857" s="444"/>
      <c r="H857" s="444"/>
      <c r="I857" s="444"/>
      <c r="J857" s="444"/>
      <c r="K857" s="444"/>
      <c r="L857" s="444"/>
      <c r="M857" s="444"/>
      <c r="N857" s="444"/>
      <c r="O857" s="444"/>
      <c r="P857" s="444"/>
      <c r="Q857" s="444"/>
      <c r="R857" s="444"/>
      <c r="S857" s="444"/>
      <c r="T857" s="444"/>
      <c r="U857" s="444"/>
      <c r="V857" s="172"/>
      <c r="W857" s="172"/>
      <c r="X857" s="172"/>
      <c r="Y857" s="172"/>
      <c r="Z857" s="172"/>
      <c r="AA857" s="173"/>
      <c r="AB857" s="173"/>
      <c r="AC857" s="173"/>
      <c r="AD857" s="173"/>
      <c r="AE857" s="173"/>
      <c r="AF857" s="173"/>
      <c r="AG857" s="173"/>
      <c r="AH857" s="173"/>
      <c r="AI857" s="173"/>
      <c r="AJ857" s="173"/>
      <c r="AK857" s="173"/>
      <c r="AL857" s="173"/>
      <c r="AM857" s="173"/>
      <c r="AN857" s="173"/>
      <c r="AO857" s="173"/>
      <c r="AP857" s="173"/>
      <c r="AQ857" s="173"/>
      <c r="AR857" s="173"/>
      <c r="AS857" s="173"/>
      <c r="AT857" s="173"/>
      <c r="AU857" s="173"/>
      <c r="AV857" s="173"/>
      <c r="AW857" s="173"/>
      <c r="AX857" s="173"/>
      <c r="AY857" s="173"/>
      <c r="AZ857" s="173"/>
      <c r="BA857" s="173"/>
      <c r="BB857" s="173"/>
      <c r="BC857" s="173"/>
      <c r="BD857" s="174"/>
      <c r="BE857" s="444"/>
      <c r="BF857" s="444"/>
      <c r="BG857" s="444"/>
      <c r="BH857" s="444"/>
      <c r="BI857" s="444"/>
      <c r="BJ857" s="444"/>
      <c r="BK857" s="444"/>
    </row>
    <row r="858" spans="1:63" ht="15.75" customHeight="1" x14ac:dyDescent="0.3">
      <c r="A858" s="444"/>
      <c r="B858" s="444"/>
      <c r="C858" s="444"/>
      <c r="D858" s="444"/>
      <c r="E858" s="444"/>
      <c r="F858" s="444"/>
      <c r="G858" s="444"/>
      <c r="H858" s="444"/>
      <c r="I858" s="444"/>
      <c r="J858" s="444"/>
      <c r="K858" s="444"/>
      <c r="L858" s="444"/>
      <c r="M858" s="444"/>
      <c r="N858" s="444"/>
      <c r="O858" s="444"/>
      <c r="P858" s="444"/>
      <c r="Q858" s="444"/>
      <c r="R858" s="444"/>
      <c r="S858" s="444"/>
      <c r="T858" s="444"/>
      <c r="U858" s="444"/>
      <c r="V858" s="172"/>
      <c r="W858" s="172"/>
      <c r="X858" s="172"/>
      <c r="Y858" s="172"/>
      <c r="Z858" s="172"/>
      <c r="AA858" s="173"/>
      <c r="AB858" s="173"/>
      <c r="AC858" s="173"/>
      <c r="AD858" s="173"/>
      <c r="AE858" s="173"/>
      <c r="AF858" s="173"/>
      <c r="AG858" s="173"/>
      <c r="AH858" s="173"/>
      <c r="AI858" s="173"/>
      <c r="AJ858" s="173"/>
      <c r="AK858" s="173"/>
      <c r="AL858" s="173"/>
      <c r="AM858" s="173"/>
      <c r="AN858" s="173"/>
      <c r="AO858" s="173"/>
      <c r="AP858" s="173"/>
      <c r="AQ858" s="173"/>
      <c r="AR858" s="173"/>
      <c r="AS858" s="173"/>
      <c r="AT858" s="173"/>
      <c r="AU858" s="173"/>
      <c r="AV858" s="173"/>
      <c r="AW858" s="173"/>
      <c r="AX858" s="173"/>
      <c r="AY858" s="173"/>
      <c r="AZ858" s="173"/>
      <c r="BA858" s="173"/>
      <c r="BB858" s="173"/>
      <c r="BC858" s="173"/>
      <c r="BD858" s="174"/>
      <c r="BE858" s="444"/>
      <c r="BF858" s="444"/>
      <c r="BG858" s="444"/>
      <c r="BH858" s="444"/>
      <c r="BI858" s="444"/>
      <c r="BJ858" s="444"/>
      <c r="BK858" s="444"/>
    </row>
    <row r="859" spans="1:63" ht="15.75" customHeight="1" x14ac:dyDescent="0.3">
      <c r="A859" s="444"/>
      <c r="B859" s="444"/>
      <c r="C859" s="444"/>
      <c r="D859" s="444"/>
      <c r="E859" s="444"/>
      <c r="F859" s="444"/>
      <c r="G859" s="444"/>
      <c r="H859" s="444"/>
      <c r="I859" s="444"/>
      <c r="J859" s="444"/>
      <c r="K859" s="444"/>
      <c r="L859" s="444"/>
      <c r="M859" s="444"/>
      <c r="N859" s="444"/>
      <c r="O859" s="444"/>
      <c r="P859" s="444"/>
      <c r="Q859" s="444"/>
      <c r="R859" s="444"/>
      <c r="S859" s="444"/>
      <c r="T859" s="444"/>
      <c r="U859" s="444"/>
      <c r="V859" s="172"/>
      <c r="W859" s="172"/>
      <c r="X859" s="172"/>
      <c r="Y859" s="172"/>
      <c r="Z859" s="172"/>
      <c r="AA859" s="173"/>
      <c r="AB859" s="173"/>
      <c r="AC859" s="173"/>
      <c r="AD859" s="173"/>
      <c r="AE859" s="173"/>
      <c r="AF859" s="173"/>
      <c r="AG859" s="173"/>
      <c r="AH859" s="173"/>
      <c r="AI859" s="173"/>
      <c r="AJ859" s="173"/>
      <c r="AK859" s="173"/>
      <c r="AL859" s="173"/>
      <c r="AM859" s="173"/>
      <c r="AN859" s="173"/>
      <c r="AO859" s="173"/>
      <c r="AP859" s="173"/>
      <c r="AQ859" s="173"/>
      <c r="AR859" s="173"/>
      <c r="AS859" s="173"/>
      <c r="AT859" s="173"/>
      <c r="AU859" s="173"/>
      <c r="AV859" s="173"/>
      <c r="AW859" s="173"/>
      <c r="AX859" s="173"/>
      <c r="AY859" s="173"/>
      <c r="AZ859" s="173"/>
      <c r="BA859" s="173"/>
      <c r="BB859" s="173"/>
      <c r="BC859" s="173"/>
      <c r="BD859" s="174"/>
      <c r="BE859" s="444"/>
      <c r="BF859" s="444"/>
      <c r="BG859" s="444"/>
      <c r="BH859" s="444"/>
      <c r="BI859" s="444"/>
      <c r="BJ859" s="444"/>
      <c r="BK859" s="444"/>
    </row>
    <row r="860" spans="1:63" ht="15.75" customHeight="1" x14ac:dyDescent="0.3">
      <c r="A860" s="444"/>
      <c r="B860" s="444"/>
      <c r="C860" s="444"/>
      <c r="D860" s="444"/>
      <c r="E860" s="444"/>
      <c r="F860" s="444"/>
      <c r="G860" s="444"/>
      <c r="H860" s="444"/>
      <c r="I860" s="444"/>
      <c r="J860" s="444"/>
      <c r="K860" s="444"/>
      <c r="L860" s="444"/>
      <c r="M860" s="444"/>
      <c r="N860" s="444"/>
      <c r="O860" s="444"/>
      <c r="P860" s="444"/>
      <c r="Q860" s="444"/>
      <c r="R860" s="444"/>
      <c r="S860" s="444"/>
      <c r="T860" s="444"/>
      <c r="U860" s="444"/>
      <c r="V860" s="172"/>
      <c r="W860" s="172"/>
      <c r="X860" s="172"/>
      <c r="Y860" s="172"/>
      <c r="Z860" s="172"/>
      <c r="AA860" s="173"/>
      <c r="AB860" s="173"/>
      <c r="AC860" s="173"/>
      <c r="AD860" s="173"/>
      <c r="AE860" s="173"/>
      <c r="AF860" s="173"/>
      <c r="AG860" s="173"/>
      <c r="AH860" s="173"/>
      <c r="AI860" s="173"/>
      <c r="AJ860" s="173"/>
      <c r="AK860" s="173"/>
      <c r="AL860" s="173"/>
      <c r="AM860" s="173"/>
      <c r="AN860" s="173"/>
      <c r="AO860" s="173"/>
      <c r="AP860" s="173"/>
      <c r="AQ860" s="173"/>
      <c r="AR860" s="173"/>
      <c r="AS860" s="173"/>
      <c r="AT860" s="173"/>
      <c r="AU860" s="173"/>
      <c r="AV860" s="173"/>
      <c r="AW860" s="173"/>
      <c r="AX860" s="173"/>
      <c r="AY860" s="173"/>
      <c r="AZ860" s="173"/>
      <c r="BA860" s="173"/>
      <c r="BB860" s="173"/>
      <c r="BC860" s="173"/>
      <c r="BD860" s="174"/>
      <c r="BE860" s="444"/>
      <c r="BF860" s="444"/>
      <c r="BG860" s="444"/>
      <c r="BH860" s="444"/>
      <c r="BI860" s="444"/>
      <c r="BJ860" s="444"/>
      <c r="BK860" s="444"/>
    </row>
    <row r="861" spans="1:63" ht="15.75" customHeight="1" x14ac:dyDescent="0.3">
      <c r="A861" s="444"/>
      <c r="B861" s="444"/>
      <c r="C861" s="444"/>
      <c r="D861" s="444"/>
      <c r="E861" s="444"/>
      <c r="F861" s="444"/>
      <c r="G861" s="444"/>
      <c r="H861" s="444"/>
      <c r="I861" s="444"/>
      <c r="J861" s="444"/>
      <c r="K861" s="444"/>
      <c r="L861" s="444"/>
      <c r="M861" s="444"/>
      <c r="N861" s="444"/>
      <c r="O861" s="444"/>
      <c r="P861" s="444"/>
      <c r="Q861" s="444"/>
      <c r="R861" s="444"/>
      <c r="S861" s="444"/>
      <c r="T861" s="444"/>
      <c r="U861" s="444"/>
      <c r="V861" s="172"/>
      <c r="W861" s="172"/>
      <c r="X861" s="172"/>
      <c r="Y861" s="172"/>
      <c r="Z861" s="172"/>
      <c r="AA861" s="173"/>
      <c r="AB861" s="173"/>
      <c r="AC861" s="173"/>
      <c r="AD861" s="173"/>
      <c r="AE861" s="173"/>
      <c r="AF861" s="173"/>
      <c r="AG861" s="173"/>
      <c r="AH861" s="173"/>
      <c r="AI861" s="173"/>
      <c r="AJ861" s="173"/>
      <c r="AK861" s="173"/>
      <c r="AL861" s="173"/>
      <c r="AM861" s="173"/>
      <c r="AN861" s="173"/>
      <c r="AO861" s="173"/>
      <c r="AP861" s="173"/>
      <c r="AQ861" s="173"/>
      <c r="AR861" s="173"/>
      <c r="AS861" s="173"/>
      <c r="AT861" s="173"/>
      <c r="AU861" s="173"/>
      <c r="AV861" s="173"/>
      <c r="AW861" s="173"/>
      <c r="AX861" s="173"/>
      <c r="AY861" s="173"/>
      <c r="AZ861" s="173"/>
      <c r="BA861" s="173"/>
      <c r="BB861" s="173"/>
      <c r="BC861" s="173"/>
      <c r="BD861" s="174"/>
      <c r="BE861" s="444"/>
      <c r="BF861" s="444"/>
      <c r="BG861" s="444"/>
      <c r="BH861" s="444"/>
      <c r="BI861" s="444"/>
      <c r="BJ861" s="444"/>
      <c r="BK861" s="444"/>
    </row>
    <row r="862" spans="1:63" ht="15.75" customHeight="1" x14ac:dyDescent="0.3">
      <c r="A862" s="444"/>
      <c r="B862" s="444"/>
      <c r="C862" s="444"/>
      <c r="D862" s="444"/>
      <c r="E862" s="444"/>
      <c r="F862" s="444"/>
      <c r="G862" s="444"/>
      <c r="H862" s="444"/>
      <c r="I862" s="444"/>
      <c r="J862" s="444"/>
      <c r="K862" s="444"/>
      <c r="L862" s="444"/>
      <c r="M862" s="444"/>
      <c r="N862" s="444"/>
      <c r="O862" s="444"/>
      <c r="P862" s="444"/>
      <c r="Q862" s="444"/>
      <c r="R862" s="444"/>
      <c r="S862" s="444"/>
      <c r="T862" s="444"/>
      <c r="U862" s="444"/>
      <c r="V862" s="172"/>
      <c r="W862" s="172"/>
      <c r="X862" s="172"/>
      <c r="Y862" s="172"/>
      <c r="Z862" s="172"/>
      <c r="AA862" s="173"/>
      <c r="AB862" s="173"/>
      <c r="AC862" s="173"/>
      <c r="AD862" s="173"/>
      <c r="AE862" s="173"/>
      <c r="AF862" s="173"/>
      <c r="AG862" s="173"/>
      <c r="AH862" s="173"/>
      <c r="AI862" s="173"/>
      <c r="AJ862" s="173"/>
      <c r="AK862" s="173"/>
      <c r="AL862" s="173"/>
      <c r="AM862" s="173"/>
      <c r="AN862" s="173"/>
      <c r="AO862" s="173"/>
      <c r="AP862" s="173"/>
      <c r="AQ862" s="173"/>
      <c r="AR862" s="173"/>
      <c r="AS862" s="173"/>
      <c r="AT862" s="173"/>
      <c r="AU862" s="173"/>
      <c r="AV862" s="173"/>
      <c r="AW862" s="173"/>
      <c r="AX862" s="173"/>
      <c r="AY862" s="173"/>
      <c r="AZ862" s="173"/>
      <c r="BA862" s="173"/>
      <c r="BB862" s="173"/>
      <c r="BC862" s="173"/>
      <c r="BD862" s="174"/>
      <c r="BE862" s="444"/>
      <c r="BF862" s="444"/>
      <c r="BG862" s="444"/>
      <c r="BH862" s="444"/>
      <c r="BI862" s="444"/>
      <c r="BJ862" s="444"/>
      <c r="BK862" s="444"/>
    </row>
    <row r="863" spans="1:63" ht="15.75" customHeight="1" x14ac:dyDescent="0.3">
      <c r="A863" s="444"/>
      <c r="B863" s="444" t="s">
        <v>58</v>
      </c>
      <c r="C863" s="444"/>
      <c r="D863" s="444"/>
      <c r="E863" s="444"/>
      <c r="F863" s="444"/>
      <c r="G863" s="444"/>
      <c r="H863" s="444"/>
      <c r="I863" s="444"/>
      <c r="J863" s="444"/>
      <c r="K863" s="444"/>
      <c r="L863" s="444"/>
      <c r="M863" s="444"/>
      <c r="N863" s="444"/>
      <c r="O863" s="444"/>
      <c r="P863" s="444"/>
      <c r="Q863" s="444"/>
      <c r="R863" s="444"/>
      <c r="S863" s="444"/>
      <c r="T863" s="444"/>
      <c r="U863" s="444"/>
      <c r="V863" s="172"/>
      <c r="W863" s="172"/>
      <c r="X863" s="172"/>
      <c r="Y863" s="172"/>
      <c r="Z863" s="172"/>
      <c r="AA863" s="173"/>
      <c r="AB863" s="173"/>
      <c r="AC863" s="173"/>
      <c r="AD863" s="173"/>
      <c r="AE863" s="173"/>
      <c r="AF863" s="173"/>
      <c r="AG863" s="173"/>
      <c r="AH863" s="173"/>
      <c r="AI863" s="173"/>
      <c r="AJ863" s="173"/>
      <c r="AK863" s="173"/>
      <c r="AL863" s="173"/>
      <c r="AM863" s="173"/>
      <c r="AN863" s="173"/>
      <c r="AO863" s="173"/>
      <c r="AP863" s="173"/>
      <c r="AQ863" s="173"/>
      <c r="AR863" s="173"/>
      <c r="AS863" s="173"/>
      <c r="AT863" s="173"/>
      <c r="AU863" s="173"/>
      <c r="AV863" s="173"/>
      <c r="AW863" s="173"/>
      <c r="AX863" s="173"/>
      <c r="AY863" s="173"/>
      <c r="AZ863" s="173"/>
      <c r="BA863" s="173"/>
      <c r="BB863" s="173"/>
      <c r="BC863" s="173"/>
      <c r="BD863" s="174"/>
      <c r="BE863" s="444"/>
      <c r="BF863" s="444"/>
      <c r="BG863" s="444"/>
      <c r="BH863" s="444"/>
      <c r="BI863" s="444"/>
      <c r="BJ863" s="444"/>
      <c r="BK863" s="444"/>
    </row>
    <row r="864" spans="1:63" ht="15.75" customHeight="1" x14ac:dyDescent="0.3">
      <c r="A864" s="444"/>
      <c r="B864" s="444" t="s">
        <v>222</v>
      </c>
      <c r="C864" s="444"/>
      <c r="D864" s="444"/>
      <c r="E864" s="444"/>
      <c r="F864" s="444"/>
      <c r="G864" s="444"/>
      <c r="H864" s="444"/>
      <c r="I864" s="444"/>
      <c r="J864" s="444"/>
      <c r="K864" s="444"/>
      <c r="L864" s="444"/>
      <c r="M864" s="444"/>
      <c r="N864" s="444"/>
      <c r="O864" s="444"/>
      <c r="P864" s="444"/>
      <c r="Q864" s="444"/>
      <c r="R864" s="444"/>
      <c r="S864" s="444"/>
      <c r="T864" s="444"/>
      <c r="U864" s="444"/>
      <c r="V864" s="172"/>
      <c r="W864" s="172"/>
      <c r="X864" s="172"/>
      <c r="Y864" s="172"/>
      <c r="Z864" s="172"/>
      <c r="AA864" s="173"/>
      <c r="AB864" s="173"/>
      <c r="AC864" s="173"/>
      <c r="AD864" s="173"/>
      <c r="AE864" s="173"/>
      <c r="AF864" s="173"/>
      <c r="AG864" s="173"/>
      <c r="AH864" s="173"/>
      <c r="AI864" s="173"/>
      <c r="AJ864" s="173"/>
      <c r="AK864" s="173"/>
      <c r="AL864" s="173"/>
      <c r="AM864" s="173"/>
      <c r="AN864" s="173"/>
      <c r="AO864" s="173"/>
      <c r="AP864" s="173"/>
      <c r="AQ864" s="173"/>
      <c r="AR864" s="173"/>
      <c r="AS864" s="173"/>
      <c r="AT864" s="173"/>
      <c r="AU864" s="173"/>
      <c r="AV864" s="173"/>
      <c r="AW864" s="173"/>
      <c r="AX864" s="173"/>
      <c r="AY864" s="173"/>
      <c r="AZ864" s="173"/>
      <c r="BA864" s="173"/>
      <c r="BB864" s="173"/>
      <c r="BC864" s="173"/>
      <c r="BD864" s="174"/>
      <c r="BE864" s="444"/>
      <c r="BF864" s="444"/>
      <c r="BG864" s="444"/>
      <c r="BH864" s="444"/>
      <c r="BI864" s="444"/>
      <c r="BJ864" s="444"/>
      <c r="BK864" s="444"/>
    </row>
    <row r="865" spans="1:63" ht="15.75" customHeight="1" x14ac:dyDescent="0.3">
      <c r="A865" s="444"/>
      <c r="B865" s="444" t="s">
        <v>116</v>
      </c>
      <c r="C865" s="444"/>
      <c r="D865" s="444"/>
      <c r="E865" s="444"/>
      <c r="F865" s="444"/>
      <c r="G865" s="444"/>
      <c r="H865" s="444"/>
      <c r="I865" s="444"/>
      <c r="J865" s="444"/>
      <c r="K865" s="444"/>
      <c r="L865" s="444"/>
      <c r="M865" s="444"/>
      <c r="N865" s="444"/>
      <c r="O865" s="444"/>
      <c r="P865" s="444"/>
      <c r="Q865" s="444"/>
      <c r="R865" s="444"/>
      <c r="S865" s="444"/>
      <c r="T865" s="444"/>
      <c r="U865" s="444"/>
      <c r="V865" s="172"/>
      <c r="W865" s="172"/>
      <c r="X865" s="172"/>
      <c r="Y865" s="172"/>
      <c r="Z865" s="172"/>
      <c r="AA865" s="173"/>
      <c r="AB865" s="173"/>
      <c r="AC865" s="173"/>
      <c r="AD865" s="173"/>
      <c r="AE865" s="173"/>
      <c r="AF865" s="173"/>
      <c r="AG865" s="173"/>
      <c r="AH865" s="173"/>
      <c r="AI865" s="173"/>
      <c r="AJ865" s="173"/>
      <c r="AK865" s="173"/>
      <c r="AL865" s="173"/>
      <c r="AM865" s="173"/>
      <c r="AN865" s="173"/>
      <c r="AO865" s="173"/>
      <c r="AP865" s="173"/>
      <c r="AQ865" s="173"/>
      <c r="AR865" s="173"/>
      <c r="AS865" s="173"/>
      <c r="AT865" s="173"/>
      <c r="AU865" s="173"/>
      <c r="AV865" s="173"/>
      <c r="AW865" s="173"/>
      <c r="AX865" s="173"/>
      <c r="AY865" s="173"/>
      <c r="AZ865" s="173"/>
      <c r="BA865" s="173"/>
      <c r="BB865" s="173"/>
      <c r="BC865" s="173"/>
      <c r="BD865" s="174"/>
      <c r="BE865" s="444"/>
      <c r="BF865" s="444"/>
      <c r="BG865" s="444"/>
      <c r="BH865" s="444"/>
      <c r="BI865" s="444"/>
      <c r="BJ865" s="444"/>
      <c r="BK865" s="444"/>
    </row>
    <row r="866" spans="1:63" ht="15.75" customHeight="1" x14ac:dyDescent="0.3">
      <c r="A866" s="444"/>
      <c r="B866" s="444"/>
      <c r="C866" s="444"/>
      <c r="D866" s="444"/>
      <c r="E866" s="444"/>
      <c r="F866" s="444"/>
      <c r="G866" s="444"/>
      <c r="H866" s="444"/>
      <c r="I866" s="444"/>
      <c r="J866" s="444"/>
      <c r="K866" s="444"/>
      <c r="L866" s="444"/>
      <c r="M866" s="444"/>
      <c r="N866" s="444"/>
      <c r="O866" s="444"/>
      <c r="P866" s="444"/>
      <c r="Q866" s="444"/>
      <c r="R866" s="444"/>
      <c r="S866" s="444"/>
      <c r="T866" s="444"/>
      <c r="U866" s="444"/>
      <c r="V866" s="172"/>
      <c r="W866" s="172"/>
      <c r="X866" s="172"/>
      <c r="Y866" s="172"/>
      <c r="Z866" s="172"/>
      <c r="AA866" s="173"/>
      <c r="AB866" s="173"/>
      <c r="AC866" s="173"/>
      <c r="AD866" s="173"/>
      <c r="AE866" s="173"/>
      <c r="AF866" s="173"/>
      <c r="AG866" s="173"/>
      <c r="AH866" s="173"/>
      <c r="AI866" s="173"/>
      <c r="AJ866" s="173"/>
      <c r="AK866" s="173"/>
      <c r="AL866" s="173"/>
      <c r="AM866" s="173"/>
      <c r="AN866" s="173"/>
      <c r="AO866" s="173"/>
      <c r="AP866" s="173"/>
      <c r="AQ866" s="173"/>
      <c r="AR866" s="173"/>
      <c r="AS866" s="173"/>
      <c r="AT866" s="173"/>
      <c r="AU866" s="173"/>
      <c r="AV866" s="173"/>
      <c r="AW866" s="173"/>
      <c r="AX866" s="173"/>
      <c r="AY866" s="173"/>
      <c r="AZ866" s="173"/>
      <c r="BA866" s="173"/>
      <c r="BB866" s="173"/>
      <c r="BC866" s="173"/>
      <c r="BD866" s="174"/>
      <c r="BE866" s="444"/>
      <c r="BF866" s="444"/>
      <c r="BG866" s="444"/>
      <c r="BH866" s="444"/>
      <c r="BI866" s="444"/>
      <c r="BJ866" s="444"/>
      <c r="BK866" s="444"/>
    </row>
    <row r="867" spans="1:63" ht="15.75" customHeight="1" x14ac:dyDescent="0.3">
      <c r="A867" s="444"/>
      <c r="B867" s="444"/>
      <c r="C867" s="444"/>
      <c r="D867" s="444"/>
      <c r="E867" s="444"/>
      <c r="F867" s="444"/>
      <c r="G867" s="444"/>
      <c r="H867" s="444"/>
      <c r="I867" s="444"/>
      <c r="J867" s="444"/>
      <c r="K867" s="444"/>
      <c r="L867" s="444"/>
      <c r="M867" s="444"/>
      <c r="N867" s="444"/>
      <c r="O867" s="444"/>
      <c r="P867" s="444"/>
      <c r="Q867" s="444"/>
      <c r="R867" s="444"/>
      <c r="S867" s="444"/>
      <c r="T867" s="444"/>
      <c r="U867" s="444"/>
      <c r="V867" s="172"/>
      <c r="W867" s="172"/>
      <c r="X867" s="172"/>
      <c r="Y867" s="172"/>
      <c r="Z867" s="172"/>
      <c r="AA867" s="173"/>
      <c r="AB867" s="173"/>
      <c r="AC867" s="173"/>
      <c r="AD867" s="173"/>
      <c r="AE867" s="173"/>
      <c r="AF867" s="173"/>
      <c r="AG867" s="173"/>
      <c r="AH867" s="173"/>
      <c r="AI867" s="173"/>
      <c r="AJ867" s="173"/>
      <c r="AK867" s="173"/>
      <c r="AL867" s="173"/>
      <c r="AM867" s="173"/>
      <c r="AN867" s="173"/>
      <c r="AO867" s="173"/>
      <c r="AP867" s="173"/>
      <c r="AQ867" s="173"/>
      <c r="AR867" s="173"/>
      <c r="AS867" s="173"/>
      <c r="AT867" s="173"/>
      <c r="AU867" s="173"/>
      <c r="AV867" s="173"/>
      <c r="AW867" s="173"/>
      <c r="AX867" s="173"/>
      <c r="AY867" s="173"/>
      <c r="AZ867" s="173"/>
      <c r="BA867" s="173"/>
      <c r="BB867" s="173"/>
      <c r="BC867" s="173"/>
      <c r="BD867" s="174"/>
      <c r="BE867" s="444"/>
      <c r="BF867" s="444"/>
      <c r="BG867" s="444"/>
      <c r="BH867" s="444"/>
      <c r="BI867" s="444"/>
      <c r="BJ867" s="444"/>
      <c r="BK867" s="444"/>
    </row>
    <row r="868" spans="1:63" ht="15.75" customHeight="1" x14ac:dyDescent="0.3">
      <c r="A868" s="444"/>
      <c r="B868" s="444"/>
      <c r="C868" s="444"/>
      <c r="D868" s="444"/>
      <c r="E868" s="444"/>
      <c r="F868" s="444"/>
      <c r="G868" s="444"/>
      <c r="H868" s="444"/>
      <c r="I868" s="444"/>
      <c r="J868" s="444"/>
      <c r="K868" s="444"/>
      <c r="L868" s="444"/>
      <c r="M868" s="444"/>
      <c r="N868" s="444"/>
      <c r="O868" s="444"/>
      <c r="P868" s="444"/>
      <c r="Q868" s="444"/>
      <c r="R868" s="444"/>
      <c r="S868" s="444"/>
      <c r="T868" s="444"/>
      <c r="U868" s="444"/>
      <c r="V868" s="172"/>
      <c r="W868" s="172"/>
      <c r="X868" s="172"/>
      <c r="Y868" s="172"/>
      <c r="Z868" s="172"/>
      <c r="AA868" s="173"/>
      <c r="AB868" s="173"/>
      <c r="AC868" s="173"/>
      <c r="AD868" s="173"/>
      <c r="AE868" s="173"/>
      <c r="AF868" s="173"/>
      <c r="AG868" s="173"/>
      <c r="AH868" s="173"/>
      <c r="AI868" s="173"/>
      <c r="AJ868" s="173"/>
      <c r="AK868" s="173"/>
      <c r="AL868" s="173"/>
      <c r="AM868" s="173"/>
      <c r="AN868" s="173"/>
      <c r="AO868" s="173"/>
      <c r="AP868" s="173"/>
      <c r="AQ868" s="173"/>
      <c r="AR868" s="173"/>
      <c r="AS868" s="173"/>
      <c r="AT868" s="173"/>
      <c r="AU868" s="173"/>
      <c r="AV868" s="173"/>
      <c r="AW868" s="173"/>
      <c r="AX868" s="173"/>
      <c r="AY868" s="173"/>
      <c r="AZ868" s="173"/>
      <c r="BA868" s="173"/>
      <c r="BB868" s="173"/>
      <c r="BC868" s="173"/>
      <c r="BD868" s="174"/>
      <c r="BE868" s="444"/>
      <c r="BF868" s="444"/>
      <c r="BG868" s="444"/>
      <c r="BH868" s="444"/>
      <c r="BI868" s="444"/>
      <c r="BJ868" s="444"/>
      <c r="BK868" s="444"/>
    </row>
    <row r="869" spans="1:63" ht="15.75" customHeight="1" x14ac:dyDescent="0.3">
      <c r="A869" s="444"/>
      <c r="B869" s="444"/>
      <c r="C869" s="444"/>
      <c r="D869" s="444"/>
      <c r="E869" s="444"/>
      <c r="F869" s="444"/>
      <c r="G869" s="444"/>
      <c r="H869" s="444"/>
      <c r="I869" s="444"/>
      <c r="J869" s="444"/>
      <c r="K869" s="444"/>
      <c r="L869" s="444"/>
      <c r="M869" s="444"/>
      <c r="N869" s="444"/>
      <c r="O869" s="444"/>
      <c r="P869" s="444"/>
      <c r="Q869" s="444"/>
      <c r="R869" s="444"/>
      <c r="S869" s="444"/>
      <c r="T869" s="444"/>
      <c r="U869" s="444"/>
      <c r="V869" s="172"/>
      <c r="W869" s="172"/>
      <c r="X869" s="172"/>
      <c r="Y869" s="172"/>
      <c r="Z869" s="172"/>
      <c r="AA869" s="173"/>
      <c r="AB869" s="173"/>
      <c r="AC869" s="173"/>
      <c r="AD869" s="173"/>
      <c r="AE869" s="173"/>
      <c r="AF869" s="173"/>
      <c r="AG869" s="173"/>
      <c r="AH869" s="173"/>
      <c r="AI869" s="173"/>
      <c r="AJ869" s="173"/>
      <c r="AK869" s="173"/>
      <c r="AL869" s="173"/>
      <c r="AM869" s="173"/>
      <c r="AN869" s="173"/>
      <c r="AO869" s="173"/>
      <c r="AP869" s="173"/>
      <c r="AQ869" s="173"/>
      <c r="AR869" s="173"/>
      <c r="AS869" s="173"/>
      <c r="AT869" s="173"/>
      <c r="AU869" s="173"/>
      <c r="AV869" s="173"/>
      <c r="AW869" s="173"/>
      <c r="AX869" s="173"/>
      <c r="AY869" s="173"/>
      <c r="AZ869" s="173"/>
      <c r="BA869" s="173"/>
      <c r="BB869" s="173"/>
      <c r="BC869" s="173"/>
      <c r="BD869" s="174"/>
      <c r="BE869" s="444"/>
      <c r="BF869" s="444"/>
      <c r="BG869" s="444"/>
      <c r="BH869" s="444"/>
      <c r="BI869" s="444"/>
      <c r="BJ869" s="444"/>
      <c r="BK869" s="444"/>
    </row>
    <row r="870" spans="1:63" ht="15.75" customHeight="1" x14ac:dyDescent="0.3">
      <c r="A870" s="444"/>
      <c r="B870" s="444"/>
      <c r="C870" s="444"/>
      <c r="D870" s="444"/>
      <c r="E870" s="444"/>
      <c r="F870" s="444"/>
      <c r="G870" s="444"/>
      <c r="H870" s="444"/>
      <c r="I870" s="444"/>
      <c r="J870" s="444"/>
      <c r="K870" s="444"/>
      <c r="L870" s="444"/>
      <c r="M870" s="444"/>
      <c r="N870" s="444"/>
      <c r="O870" s="444"/>
      <c r="P870" s="444"/>
      <c r="Q870" s="444"/>
      <c r="R870" s="444"/>
      <c r="S870" s="444"/>
      <c r="T870" s="444"/>
      <c r="U870" s="444"/>
      <c r="V870" s="172"/>
      <c r="W870" s="172"/>
      <c r="X870" s="172"/>
      <c r="Y870" s="172"/>
      <c r="Z870" s="172"/>
      <c r="AA870" s="173"/>
      <c r="AB870" s="173"/>
      <c r="AC870" s="173"/>
      <c r="AD870" s="173"/>
      <c r="AE870" s="173"/>
      <c r="AF870" s="173"/>
      <c r="AG870" s="173"/>
      <c r="AH870" s="173"/>
      <c r="AI870" s="173"/>
      <c r="AJ870" s="173"/>
      <c r="AK870" s="173"/>
      <c r="AL870" s="173"/>
      <c r="AM870" s="173"/>
      <c r="AN870" s="173"/>
      <c r="AO870" s="173"/>
      <c r="AP870" s="173"/>
      <c r="AQ870" s="173"/>
      <c r="AR870" s="173"/>
      <c r="AS870" s="173"/>
      <c r="AT870" s="173"/>
      <c r="AU870" s="173"/>
      <c r="AV870" s="173"/>
      <c r="AW870" s="173"/>
      <c r="AX870" s="173"/>
      <c r="AY870" s="173"/>
      <c r="AZ870" s="173"/>
      <c r="BA870" s="173"/>
      <c r="BB870" s="173"/>
      <c r="BC870" s="173"/>
      <c r="BD870" s="174"/>
      <c r="BE870" s="444"/>
      <c r="BF870" s="444"/>
      <c r="BG870" s="444"/>
      <c r="BH870" s="444"/>
      <c r="BI870" s="444"/>
      <c r="BJ870" s="444"/>
      <c r="BK870" s="444"/>
    </row>
    <row r="871" spans="1:63" ht="15.75" customHeight="1" x14ac:dyDescent="0.25">
      <c r="A871" s="172"/>
      <c r="B871" s="172"/>
      <c r="C871" s="172"/>
      <c r="D871" s="172"/>
      <c r="E871" s="172"/>
      <c r="F871" s="172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2"/>
      <c r="R871" s="172"/>
      <c r="S871" s="172"/>
      <c r="T871" s="172"/>
      <c r="U871" s="172"/>
      <c r="V871" s="172"/>
      <c r="W871" s="172"/>
      <c r="X871" s="172"/>
      <c r="Y871" s="172"/>
      <c r="Z871" s="172"/>
      <c r="AA871" s="173"/>
      <c r="AB871" s="173"/>
      <c r="AC871" s="173"/>
      <c r="AD871" s="173"/>
      <c r="AE871" s="173"/>
      <c r="AF871" s="173"/>
      <c r="AG871" s="173"/>
      <c r="AH871" s="173"/>
      <c r="AI871" s="173"/>
      <c r="AJ871" s="173"/>
      <c r="AK871" s="173"/>
      <c r="AL871" s="173"/>
      <c r="AM871" s="173"/>
      <c r="AN871" s="173"/>
      <c r="AO871" s="173"/>
      <c r="AP871" s="173"/>
      <c r="AQ871" s="173"/>
      <c r="AR871" s="173"/>
      <c r="AS871" s="173"/>
      <c r="AT871" s="173"/>
      <c r="AU871" s="173"/>
      <c r="AV871" s="173"/>
      <c r="AW871" s="173"/>
      <c r="AX871" s="173"/>
      <c r="AY871" s="173"/>
      <c r="AZ871" s="173"/>
      <c r="BA871" s="173"/>
      <c r="BB871" s="173"/>
      <c r="BC871" s="173"/>
      <c r="BD871" s="174"/>
      <c r="BE871" s="172"/>
      <c r="BF871" s="172"/>
      <c r="BG871" s="172"/>
      <c r="BH871" s="172"/>
      <c r="BI871" s="172"/>
      <c r="BJ871" s="172"/>
      <c r="BK871" s="172"/>
    </row>
    <row r="872" spans="1:63" ht="15.75" customHeight="1" x14ac:dyDescent="0.25">
      <c r="A872" s="172"/>
      <c r="B872" s="172"/>
      <c r="C872" s="172"/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  <c r="U872" s="172"/>
      <c r="V872" s="172"/>
      <c r="W872" s="172"/>
      <c r="X872" s="172"/>
      <c r="Y872" s="172"/>
      <c r="Z872" s="172"/>
      <c r="AA872" s="173"/>
      <c r="AB872" s="173"/>
      <c r="AC872" s="173"/>
      <c r="AD872" s="173"/>
      <c r="AE872" s="173"/>
      <c r="AF872" s="173"/>
      <c r="AG872" s="173"/>
      <c r="AH872" s="173"/>
      <c r="AI872" s="173"/>
      <c r="AJ872" s="173"/>
      <c r="AK872" s="173"/>
      <c r="AL872" s="173"/>
      <c r="AM872" s="173"/>
      <c r="AN872" s="173"/>
      <c r="AO872" s="173"/>
      <c r="AP872" s="173"/>
      <c r="AQ872" s="173"/>
      <c r="AR872" s="173"/>
      <c r="AS872" s="173"/>
      <c r="AT872" s="173"/>
      <c r="AU872" s="173"/>
      <c r="AV872" s="173"/>
      <c r="AW872" s="173"/>
      <c r="AX872" s="173"/>
      <c r="AY872" s="173"/>
      <c r="AZ872" s="173"/>
      <c r="BA872" s="173"/>
      <c r="BB872" s="173"/>
      <c r="BC872" s="173"/>
      <c r="BD872" s="174"/>
      <c r="BE872" s="172"/>
      <c r="BF872" s="172"/>
      <c r="BG872" s="172"/>
      <c r="BH872" s="172"/>
      <c r="BI872" s="172"/>
      <c r="BJ872" s="172"/>
      <c r="BK872" s="172"/>
    </row>
    <row r="873" spans="1:63" ht="15.75" customHeight="1" x14ac:dyDescent="0.25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2"/>
      <c r="X873" s="172"/>
      <c r="Y873" s="172"/>
      <c r="Z873" s="172"/>
      <c r="AA873" s="173"/>
      <c r="AB873" s="173"/>
      <c r="AC873" s="173"/>
      <c r="AD873" s="173"/>
      <c r="AE873" s="173"/>
      <c r="AF873" s="173"/>
      <c r="AG873" s="173"/>
      <c r="AH873" s="173"/>
      <c r="AI873" s="173"/>
      <c r="AJ873" s="173"/>
      <c r="AK873" s="173"/>
      <c r="AL873" s="173"/>
      <c r="AM873" s="173"/>
      <c r="AN873" s="173"/>
      <c r="AO873" s="173"/>
      <c r="AP873" s="173"/>
      <c r="AQ873" s="173"/>
      <c r="AR873" s="173"/>
      <c r="AS873" s="173"/>
      <c r="AT873" s="173"/>
      <c r="AU873" s="173"/>
      <c r="AV873" s="173"/>
      <c r="AW873" s="173"/>
      <c r="AX873" s="173"/>
      <c r="AY873" s="173"/>
      <c r="AZ873" s="173"/>
      <c r="BA873" s="173"/>
      <c r="BB873" s="173"/>
      <c r="BC873" s="173"/>
      <c r="BD873" s="174"/>
      <c r="BE873" s="174"/>
      <c r="BF873" s="174"/>
      <c r="BG873" s="174"/>
      <c r="BH873" s="174"/>
      <c r="BI873" s="174"/>
      <c r="BJ873" s="174"/>
      <c r="BK873" s="174"/>
    </row>
    <row r="874" spans="1:63" ht="15.75" customHeight="1" x14ac:dyDescent="0.25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2"/>
      <c r="X874" s="172"/>
      <c r="Y874" s="172"/>
      <c r="Z874" s="172"/>
      <c r="AA874" s="173"/>
      <c r="AB874" s="173"/>
      <c r="AC874" s="173"/>
      <c r="AD874" s="173"/>
      <c r="AE874" s="173"/>
      <c r="AF874" s="173"/>
      <c r="AG874" s="173"/>
      <c r="AH874" s="173"/>
      <c r="AI874" s="173"/>
      <c r="AJ874" s="173"/>
      <c r="AK874" s="173"/>
      <c r="AL874" s="173"/>
      <c r="AM874" s="173"/>
      <c r="AN874" s="173"/>
      <c r="AO874" s="173"/>
      <c r="AP874" s="173"/>
      <c r="AQ874" s="173"/>
      <c r="AR874" s="173"/>
      <c r="AS874" s="173"/>
      <c r="AT874" s="173"/>
      <c r="AU874" s="173"/>
      <c r="AV874" s="173"/>
      <c r="AW874" s="173"/>
      <c r="AX874" s="173"/>
      <c r="AY874" s="173"/>
      <c r="AZ874" s="173"/>
      <c r="BA874" s="173"/>
      <c r="BB874" s="173"/>
      <c r="BC874" s="173"/>
      <c r="BD874" s="174"/>
      <c r="BE874" s="174"/>
      <c r="BF874" s="174"/>
      <c r="BG874" s="174"/>
      <c r="BH874" s="174"/>
      <c r="BI874" s="174"/>
      <c r="BJ874" s="174"/>
      <c r="BK874" s="174"/>
    </row>
    <row r="875" spans="1:63" ht="15.75" customHeight="1" x14ac:dyDescent="0.3">
      <c r="A875" s="174"/>
      <c r="B875" s="174"/>
      <c r="C875" s="174"/>
      <c r="D875" s="174"/>
      <c r="E875" s="174"/>
      <c r="F875" s="444"/>
      <c r="G875" s="444" t="s">
        <v>400</v>
      </c>
      <c r="H875" s="444"/>
      <c r="I875" s="444"/>
      <c r="J875" s="444"/>
      <c r="K875" s="444"/>
      <c r="L875" s="444"/>
      <c r="M875" s="444"/>
      <c r="N875" s="444"/>
      <c r="O875" s="444"/>
      <c r="P875" s="444"/>
      <c r="Q875" s="174"/>
      <c r="R875" s="174"/>
      <c r="S875" s="174"/>
      <c r="T875" s="174"/>
      <c r="U875" s="174"/>
      <c r="V875" s="174"/>
      <c r="W875" s="172"/>
      <c r="X875" s="172"/>
      <c r="Y875" s="172"/>
      <c r="Z875" s="172"/>
      <c r="AA875" s="173"/>
      <c r="AB875" s="173"/>
      <c r="AC875" s="173"/>
      <c r="AD875" s="173"/>
      <c r="AE875" s="173"/>
      <c r="AF875" s="173"/>
      <c r="AG875" s="173"/>
      <c r="AH875" s="173"/>
      <c r="AI875" s="173"/>
      <c r="AJ875" s="173"/>
      <c r="AK875" s="173"/>
      <c r="AL875" s="173"/>
      <c r="AM875" s="173"/>
      <c r="AN875" s="173"/>
      <c r="AO875" s="173"/>
      <c r="AP875" s="173"/>
      <c r="AQ875" s="173"/>
      <c r="AR875" s="173"/>
      <c r="AS875" s="173"/>
      <c r="AT875" s="173"/>
      <c r="AU875" s="173"/>
      <c r="AV875" s="173"/>
      <c r="AW875" s="173"/>
      <c r="AX875" s="173"/>
      <c r="AY875" s="173"/>
      <c r="AZ875" s="173"/>
      <c r="BA875" s="173"/>
      <c r="BB875" s="173"/>
      <c r="BC875" s="173"/>
      <c r="BD875" s="174"/>
      <c r="BE875" s="444"/>
      <c r="BF875" s="444"/>
      <c r="BG875" s="444"/>
      <c r="BH875" s="444"/>
      <c r="BI875" s="444"/>
      <c r="BJ875" s="444"/>
      <c r="BK875" s="444"/>
    </row>
    <row r="876" spans="1:63" ht="15.75" customHeight="1" x14ac:dyDescent="0.25">
      <c r="A876" s="162"/>
      <c r="B876" s="162"/>
      <c r="C876" s="162"/>
      <c r="D876" s="111"/>
      <c r="E876" s="111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1"/>
      <c r="R876" s="111"/>
      <c r="S876" s="112"/>
      <c r="T876" s="112"/>
      <c r="U876" s="169"/>
      <c r="V876" s="169"/>
      <c r="W876" s="60"/>
      <c r="X876" s="60"/>
      <c r="Y876" s="53"/>
      <c r="Z876" s="38"/>
      <c r="AA876" s="51"/>
      <c r="AB876" s="89"/>
      <c r="AC876" s="51"/>
      <c r="AD876" s="51"/>
      <c r="AE876" s="89"/>
      <c r="AF876" s="89"/>
      <c r="AG876" s="51"/>
      <c r="AH876" s="51"/>
      <c r="AI876" s="89"/>
      <c r="AJ876" s="89"/>
      <c r="AK876" s="51"/>
      <c r="AL876" s="51"/>
      <c r="AM876" s="51"/>
      <c r="AN876" s="51"/>
      <c r="AO876" s="38"/>
      <c r="AP876" s="51"/>
      <c r="AQ876" s="89"/>
      <c r="AR876" s="51"/>
      <c r="AS876" s="51"/>
      <c r="AT876" s="89"/>
      <c r="AU876" s="89"/>
      <c r="AV876" s="51"/>
      <c r="AW876" s="51"/>
      <c r="AX876" s="89"/>
      <c r="AY876" s="89"/>
      <c r="AZ876" s="51"/>
      <c r="BA876" s="51"/>
      <c r="BB876" s="51"/>
      <c r="BC876" s="51"/>
      <c r="BE876" s="112"/>
      <c r="BF876" s="112"/>
      <c r="BG876" s="112"/>
      <c r="BH876" s="112"/>
      <c r="BI876" s="112"/>
      <c r="BJ876" s="112"/>
      <c r="BK876" s="112"/>
    </row>
    <row r="877" spans="1:63" s="170" customFormat="1" ht="16.5" customHeight="1" x14ac:dyDescent="0.35">
      <c r="A877" s="430"/>
      <c r="B877" s="430"/>
      <c r="C877" s="430"/>
      <c r="D877" s="430"/>
      <c r="E877" s="430"/>
      <c r="F877" s="430"/>
      <c r="G877" s="430"/>
      <c r="H877" s="430"/>
      <c r="I877" s="430"/>
      <c r="J877" s="430"/>
      <c r="K877" s="430"/>
      <c r="L877" s="430"/>
      <c r="M877" s="430"/>
      <c r="N877" s="430"/>
      <c r="O877" s="430"/>
      <c r="P877" s="430"/>
      <c r="Q877" s="430"/>
      <c r="R877" s="430"/>
      <c r="S877" s="430"/>
      <c r="T877" s="430"/>
      <c r="U877" s="431"/>
      <c r="V877" s="431"/>
      <c r="W877" s="698"/>
      <c r="X877" s="698"/>
      <c r="Y877" s="698"/>
      <c r="Z877" s="432"/>
      <c r="AA877" s="432"/>
      <c r="AB877" s="433"/>
      <c r="AC877" s="434"/>
      <c r="AD877" s="434"/>
      <c r="AE877" s="433"/>
      <c r="AF877" s="433"/>
      <c r="AG877" s="434"/>
      <c r="AH877" s="434"/>
      <c r="AI877" s="433"/>
      <c r="AJ877" s="433"/>
      <c r="AK877" s="434"/>
      <c r="AL877" s="434"/>
      <c r="AM877" s="434"/>
      <c r="AN877" s="434"/>
      <c r="AO877" s="432"/>
      <c r="AP877" s="432"/>
      <c r="AQ877" s="433"/>
      <c r="AR877" s="434"/>
      <c r="AS877" s="434"/>
      <c r="AT877" s="433"/>
      <c r="AU877" s="433"/>
      <c r="AV877" s="434"/>
      <c r="AW877" s="434"/>
      <c r="AX877" s="433"/>
      <c r="AY877" s="433"/>
      <c r="AZ877" s="434"/>
      <c r="BA877" s="434"/>
      <c r="BB877" s="434"/>
      <c r="BC877" s="434"/>
      <c r="BD877" s="435"/>
      <c r="BE877" s="430"/>
      <c r="BF877" s="430"/>
      <c r="BG877" s="430"/>
      <c r="BH877" s="169"/>
      <c r="BI877" s="169"/>
      <c r="BJ877" s="169"/>
      <c r="BK877" s="169"/>
    </row>
    <row r="878" spans="1:63" ht="12.75" hidden="1" customHeight="1" x14ac:dyDescent="0.4">
      <c r="A878" s="430"/>
      <c r="B878" s="430"/>
      <c r="C878" s="430"/>
      <c r="D878" s="430"/>
      <c r="E878" s="430"/>
      <c r="F878" s="430"/>
      <c r="G878" s="430"/>
      <c r="H878" s="430"/>
      <c r="I878" s="430"/>
      <c r="J878" s="430"/>
      <c r="K878" s="430"/>
      <c r="L878" s="430"/>
      <c r="M878" s="430"/>
      <c r="N878" s="430"/>
      <c r="O878" s="430"/>
      <c r="P878" s="430"/>
      <c r="Q878" s="430"/>
      <c r="R878" s="430"/>
      <c r="S878" s="430"/>
      <c r="T878" s="430"/>
      <c r="U878" s="431"/>
      <c r="V878" s="431"/>
      <c r="W878" s="436"/>
      <c r="X878" s="436"/>
      <c r="Y878" s="430"/>
      <c r="Z878" s="437"/>
      <c r="AA878" s="438"/>
      <c r="AB878" s="438"/>
      <c r="AC878" s="437"/>
      <c r="AD878" s="437"/>
      <c r="AE878" s="438"/>
      <c r="AF878" s="438"/>
      <c r="AG878" s="437"/>
      <c r="AH878" s="437"/>
      <c r="AI878" s="438"/>
      <c r="AJ878" s="438"/>
      <c r="AK878" s="437"/>
      <c r="AL878" s="437"/>
      <c r="AM878" s="437"/>
      <c r="AN878" s="437"/>
      <c r="AO878" s="439"/>
      <c r="AP878" s="439"/>
      <c r="AQ878" s="438"/>
      <c r="AR878" s="437"/>
      <c r="AS878" s="437"/>
      <c r="AT878" s="438"/>
      <c r="AU878" s="438"/>
      <c r="AV878" s="437"/>
      <c r="AW878" s="437"/>
      <c r="AX878" s="438"/>
      <c r="AY878" s="438"/>
      <c r="AZ878" s="437"/>
      <c r="BA878" s="437"/>
      <c r="BB878" s="437"/>
      <c r="BC878" s="437"/>
      <c r="BD878" s="431"/>
      <c r="BE878" s="430"/>
      <c r="BF878" s="430"/>
      <c r="BG878" s="430"/>
      <c r="BH878" s="169"/>
      <c r="BI878" s="169"/>
      <c r="BJ878" s="169"/>
      <c r="BK878" s="169"/>
    </row>
    <row r="879" spans="1:63" ht="12.75" hidden="1" customHeight="1" x14ac:dyDescent="0.4">
      <c r="A879" s="440"/>
      <c r="B879" s="440"/>
      <c r="C879" s="440"/>
      <c r="D879" s="440"/>
      <c r="E879" s="440"/>
      <c r="F879" s="440"/>
      <c r="G879" s="440"/>
      <c r="H879" s="440"/>
      <c r="I879" s="440"/>
      <c r="J879" s="440"/>
      <c r="K879" s="440"/>
      <c r="L879" s="440"/>
      <c r="M879" s="440"/>
      <c r="N879" s="440"/>
      <c r="O879" s="440"/>
      <c r="P879" s="440"/>
      <c r="Q879" s="440"/>
      <c r="R879" s="440"/>
      <c r="S879" s="440"/>
      <c r="T879" s="440"/>
      <c r="U879" s="431"/>
      <c r="V879" s="431"/>
      <c r="W879" s="436"/>
      <c r="X879" s="436"/>
      <c r="Y879" s="440"/>
      <c r="Z879" s="441"/>
      <c r="AA879" s="438"/>
      <c r="AB879" s="438"/>
      <c r="AC879" s="441"/>
      <c r="AD879" s="441"/>
      <c r="AE879" s="438"/>
      <c r="AF879" s="438"/>
      <c r="AG879" s="441"/>
      <c r="AH879" s="441"/>
      <c r="AI879" s="438"/>
      <c r="AJ879" s="438"/>
      <c r="AK879" s="441"/>
      <c r="AL879" s="441"/>
      <c r="AM879" s="441"/>
      <c r="AN879" s="441"/>
      <c r="AO879" s="439"/>
      <c r="AP879" s="439"/>
      <c r="AQ879" s="438"/>
      <c r="AR879" s="441"/>
      <c r="AS879" s="441"/>
      <c r="AT879" s="438"/>
      <c r="AU879" s="438"/>
      <c r="AV879" s="441"/>
      <c r="AW879" s="441"/>
      <c r="AX879" s="438"/>
      <c r="AY879" s="438"/>
      <c r="AZ879" s="441"/>
      <c r="BA879" s="441"/>
      <c r="BB879" s="441"/>
      <c r="BC879" s="441"/>
      <c r="BD879" s="431"/>
      <c r="BE879" s="440"/>
      <c r="BF879" s="440"/>
      <c r="BG879" s="440"/>
      <c r="BH879" s="111"/>
      <c r="BI879" s="111"/>
      <c r="BJ879" s="111"/>
      <c r="BK879" s="111"/>
    </row>
    <row r="880" spans="1:63" ht="19.149999999999999" customHeight="1" x14ac:dyDescent="0.35">
      <c r="A880" s="429"/>
      <c r="B880" s="429"/>
      <c r="C880" s="429"/>
      <c r="D880" s="429"/>
      <c r="E880" s="429"/>
      <c r="F880" s="429"/>
      <c r="G880" s="429"/>
      <c r="H880" s="429"/>
      <c r="I880" s="429"/>
      <c r="J880" s="429"/>
      <c r="K880" s="429"/>
      <c r="L880" s="429"/>
      <c r="M880" s="429"/>
      <c r="N880" s="429"/>
      <c r="O880" s="429"/>
      <c r="P880" s="429"/>
      <c r="Q880" s="429"/>
      <c r="R880" s="429"/>
      <c r="S880" s="699"/>
      <c r="T880" s="699"/>
      <c r="U880" s="699"/>
      <c r="V880" s="429"/>
      <c r="W880" s="436"/>
      <c r="X880" s="436"/>
      <c r="Y880" s="440"/>
      <c r="Z880" s="441"/>
      <c r="AA880" s="438"/>
      <c r="AB880" s="438"/>
      <c r="AC880" s="441"/>
      <c r="AD880" s="441"/>
      <c r="AE880" s="438"/>
      <c r="AF880" s="438"/>
      <c r="AG880" s="441"/>
      <c r="AH880" s="441"/>
      <c r="AI880" s="438"/>
      <c r="AJ880" s="438"/>
      <c r="AK880" s="441"/>
      <c r="AL880" s="441"/>
      <c r="AM880" s="441"/>
      <c r="AN880" s="441"/>
      <c r="AO880" s="439"/>
      <c r="AP880" s="439"/>
      <c r="AQ880" s="438"/>
      <c r="AR880" s="441"/>
      <c r="AS880" s="441"/>
      <c r="AT880" s="438"/>
      <c r="AU880" s="438"/>
      <c r="AV880" s="441"/>
      <c r="AW880" s="441"/>
      <c r="AX880" s="438"/>
      <c r="AY880" s="438"/>
      <c r="AZ880" s="441"/>
      <c r="BA880" s="441"/>
      <c r="BB880" s="441"/>
      <c r="BC880" s="441"/>
      <c r="BD880" s="431"/>
      <c r="BE880" s="429"/>
      <c r="BF880" s="429"/>
      <c r="BG880" s="429"/>
      <c r="BH880" s="171"/>
      <c r="BI880" s="171"/>
      <c r="BJ880" s="171"/>
      <c r="BK880" s="171"/>
    </row>
    <row r="881" spans="1:66" ht="16.899999999999999" customHeight="1" x14ac:dyDescent="0.35">
      <c r="A881" s="429"/>
      <c r="B881" s="429"/>
      <c r="C881" s="429"/>
      <c r="D881" s="429"/>
      <c r="E881" s="429"/>
      <c r="F881" s="429"/>
      <c r="G881" s="429"/>
      <c r="H881" s="429"/>
      <c r="I881" s="429"/>
      <c r="J881" s="429"/>
      <c r="K881" s="429"/>
      <c r="L881" s="429"/>
      <c r="M881" s="429"/>
      <c r="N881" s="429"/>
      <c r="O881" s="429"/>
      <c r="P881" s="429"/>
      <c r="Q881" s="429"/>
      <c r="R881" s="429"/>
      <c r="S881" s="429"/>
      <c r="T881" s="429"/>
      <c r="U881" s="429"/>
      <c r="V881" s="429"/>
      <c r="W881" s="436"/>
      <c r="X881" s="436"/>
      <c r="Y881" s="440"/>
      <c r="Z881" s="441"/>
      <c r="AA881" s="438"/>
      <c r="AB881" s="438"/>
      <c r="AC881" s="441"/>
      <c r="AD881" s="441"/>
      <c r="AE881" s="438"/>
      <c r="AF881" s="438"/>
      <c r="AG881" s="441"/>
      <c r="AH881" s="441"/>
      <c r="AI881" s="438"/>
      <c r="AJ881" s="438"/>
      <c r="AK881" s="441"/>
      <c r="AL881" s="441"/>
      <c r="AM881" s="441"/>
      <c r="AN881" s="441"/>
      <c r="AO881" s="439"/>
      <c r="AP881" s="439"/>
      <c r="AQ881" s="438"/>
      <c r="AR881" s="441"/>
      <c r="AS881" s="441"/>
      <c r="AT881" s="438"/>
      <c r="AU881" s="438"/>
      <c r="AV881" s="441"/>
      <c r="AW881" s="441"/>
      <c r="AX881" s="438"/>
      <c r="AY881" s="438"/>
      <c r="AZ881" s="441"/>
      <c r="BA881" s="441"/>
      <c r="BB881" s="441"/>
      <c r="BC881" s="441"/>
      <c r="BD881" s="431"/>
      <c r="BE881" s="429"/>
      <c r="BF881" s="429"/>
      <c r="BG881" s="429"/>
      <c r="BH881" s="171"/>
      <c r="BI881" s="171"/>
      <c r="BJ881" s="171"/>
      <c r="BK881" s="171"/>
    </row>
    <row r="882" spans="1:66" ht="15.75" customHeight="1" x14ac:dyDescent="0.35">
      <c r="A882" s="442"/>
      <c r="B882" s="442"/>
      <c r="C882" s="442"/>
      <c r="D882" s="442"/>
      <c r="E882" s="442"/>
      <c r="F882" s="442"/>
      <c r="G882" s="429"/>
      <c r="H882" s="429"/>
      <c r="I882" s="429"/>
      <c r="J882" s="429"/>
      <c r="K882" s="429"/>
      <c r="L882" s="429"/>
      <c r="M882" s="429"/>
      <c r="N882" s="429"/>
      <c r="O882" s="429"/>
      <c r="P882" s="429"/>
      <c r="Q882" s="429"/>
      <c r="R882" s="429"/>
      <c r="S882" s="429"/>
      <c r="T882" s="429"/>
      <c r="U882" s="429"/>
      <c r="V882" s="429"/>
      <c r="W882" s="430"/>
      <c r="X882" s="430"/>
      <c r="Y882" s="431"/>
      <c r="Z882" s="439"/>
      <c r="AA882" s="437"/>
      <c r="AB882" s="437"/>
      <c r="AC882" s="439"/>
      <c r="AD882" s="439"/>
      <c r="AE882" s="437"/>
      <c r="AF882" s="437"/>
      <c r="AG882" s="439"/>
      <c r="AH882" s="439"/>
      <c r="AI882" s="437"/>
      <c r="AJ882" s="437"/>
      <c r="AK882" s="439"/>
      <c r="AL882" s="439"/>
      <c r="AM882" s="439"/>
      <c r="AN882" s="439"/>
      <c r="AO882" s="439"/>
      <c r="AP882" s="439"/>
      <c r="AQ882" s="437"/>
      <c r="AR882" s="439"/>
      <c r="AS882" s="439"/>
      <c r="AT882" s="437"/>
      <c r="AU882" s="437"/>
      <c r="AV882" s="439"/>
      <c r="AW882" s="439"/>
      <c r="AX882" s="437"/>
      <c r="AY882" s="437"/>
      <c r="AZ882" s="439"/>
      <c r="BA882" s="439"/>
      <c r="BB882" s="439"/>
      <c r="BC882" s="439"/>
      <c r="BD882" s="431"/>
      <c r="BE882" s="429"/>
      <c r="BF882" s="429"/>
      <c r="BG882" s="429"/>
      <c r="BH882" s="171"/>
      <c r="BI882" s="171"/>
      <c r="BJ882" s="171"/>
      <c r="BK882" s="171"/>
    </row>
    <row r="883" spans="1:66" ht="19.149999999999999" customHeight="1" x14ac:dyDescent="0.35">
      <c r="A883" s="442"/>
      <c r="B883" s="442"/>
      <c r="C883" s="442"/>
      <c r="D883" s="442"/>
      <c r="E883" s="442"/>
      <c r="F883" s="442"/>
      <c r="G883" s="429"/>
      <c r="H883" s="429"/>
      <c r="I883" s="429"/>
      <c r="J883" s="429"/>
      <c r="K883" s="429"/>
      <c r="L883" s="429"/>
      <c r="M883" s="429"/>
      <c r="N883" s="429"/>
      <c r="O883" s="429"/>
      <c r="P883" s="429"/>
      <c r="Q883" s="429"/>
      <c r="R883" s="429"/>
      <c r="S883" s="699"/>
      <c r="T883" s="699"/>
      <c r="U883" s="699"/>
      <c r="V883" s="699"/>
      <c r="W883" s="430"/>
      <c r="X883" s="430"/>
      <c r="Y883" s="431"/>
      <c r="Z883" s="439"/>
      <c r="AA883" s="437"/>
      <c r="AB883" s="437"/>
      <c r="AC883" s="439"/>
      <c r="AD883" s="439"/>
      <c r="AE883" s="437"/>
      <c r="AF883" s="437"/>
      <c r="AG883" s="439"/>
      <c r="AH883" s="439"/>
      <c r="AI883" s="437"/>
      <c r="AJ883" s="437"/>
      <c r="AK883" s="439"/>
      <c r="AL883" s="439"/>
      <c r="AM883" s="439"/>
      <c r="AN883" s="439"/>
      <c r="AO883" s="439"/>
      <c r="AP883" s="439"/>
      <c r="AQ883" s="437"/>
      <c r="AR883" s="439"/>
      <c r="AS883" s="439"/>
      <c r="AT883" s="437"/>
      <c r="AU883" s="437"/>
      <c r="AV883" s="439"/>
      <c r="AW883" s="439"/>
      <c r="AX883" s="437"/>
      <c r="AY883" s="437"/>
      <c r="AZ883" s="439"/>
      <c r="BA883" s="439"/>
      <c r="BB883" s="439"/>
      <c r="BC883" s="439"/>
      <c r="BD883" s="431"/>
      <c r="BE883" s="429"/>
      <c r="BF883" s="429"/>
      <c r="BG883" s="429"/>
      <c r="BH883" s="171"/>
      <c r="BI883" s="171"/>
      <c r="BJ883" s="171"/>
      <c r="BK883" s="171"/>
    </row>
    <row r="884" spans="1:66" ht="22.9" customHeight="1" x14ac:dyDescent="0.35">
      <c r="A884" s="442"/>
      <c r="B884" s="442"/>
      <c r="C884" s="442"/>
      <c r="D884" s="442"/>
      <c r="E884" s="442"/>
      <c r="F884" s="442"/>
      <c r="G884" s="429"/>
      <c r="H884" s="429"/>
      <c r="I884" s="429"/>
      <c r="J884" s="429"/>
      <c r="K884" s="429"/>
      <c r="L884" s="429"/>
      <c r="M884" s="429"/>
      <c r="N884" s="429"/>
      <c r="O884" s="429"/>
      <c r="P884" s="429"/>
      <c r="Q884" s="429"/>
      <c r="R884" s="429"/>
      <c r="S884" s="699"/>
      <c r="T884" s="699"/>
      <c r="U884" s="699"/>
      <c r="V884" s="699"/>
      <c r="W884" s="430"/>
      <c r="X884" s="430"/>
      <c r="Y884" s="431"/>
      <c r="Z884" s="439"/>
      <c r="AA884" s="437"/>
      <c r="AB884" s="437"/>
      <c r="AC884" s="439"/>
      <c r="AD884" s="439"/>
      <c r="AE884" s="437"/>
      <c r="AF884" s="437"/>
      <c r="AG884" s="439"/>
      <c r="AH884" s="439"/>
      <c r="AI884" s="437"/>
      <c r="AJ884" s="437"/>
      <c r="AK884" s="439"/>
      <c r="AL884" s="439"/>
      <c r="AM884" s="439"/>
      <c r="AN884" s="439"/>
      <c r="AO884" s="439"/>
      <c r="AP884" s="439"/>
      <c r="AQ884" s="437"/>
      <c r="AR884" s="439"/>
      <c r="AS884" s="439"/>
      <c r="AT884" s="437"/>
      <c r="AU884" s="437"/>
      <c r="AV884" s="439"/>
      <c r="AW884" s="439"/>
      <c r="AX884" s="437"/>
      <c r="AY884" s="437"/>
      <c r="AZ884" s="439"/>
      <c r="BA884" s="439"/>
      <c r="BB884" s="439"/>
      <c r="BC884" s="439"/>
      <c r="BD884" s="431"/>
      <c r="BE884" s="429"/>
      <c r="BF884" s="429"/>
      <c r="BG884" s="429"/>
      <c r="BH884" s="171"/>
      <c r="BI884" s="171"/>
      <c r="BJ884" s="171"/>
      <c r="BK884" s="171"/>
    </row>
    <row r="885" spans="1:66" ht="19.149999999999999" customHeight="1" x14ac:dyDescent="0.35">
      <c r="A885" s="700"/>
      <c r="B885" s="701"/>
      <c r="C885" s="701"/>
      <c r="D885" s="442"/>
      <c r="E885" s="442"/>
      <c r="F885" s="442"/>
      <c r="G885" s="429"/>
      <c r="H885" s="429"/>
      <c r="I885" s="429"/>
      <c r="J885" s="429"/>
      <c r="K885" s="429"/>
      <c r="L885" s="429"/>
      <c r="M885" s="429"/>
      <c r="N885" s="429"/>
      <c r="O885" s="429"/>
      <c r="P885" s="429"/>
      <c r="Q885" s="429"/>
      <c r="R885" s="429"/>
      <c r="S885" s="699"/>
      <c r="T885" s="699"/>
      <c r="U885" s="699"/>
      <c r="V885" s="699"/>
      <c r="W885" s="430"/>
      <c r="X885" s="430"/>
      <c r="Y885" s="431"/>
      <c r="Z885" s="439"/>
      <c r="AA885" s="437"/>
      <c r="AB885" s="437"/>
      <c r="AC885" s="439"/>
      <c r="AD885" s="439"/>
      <c r="AE885" s="437"/>
      <c r="AF885" s="437"/>
      <c r="AG885" s="439"/>
      <c r="AH885" s="439"/>
      <c r="AI885" s="437"/>
      <c r="AJ885" s="437"/>
      <c r="AK885" s="439"/>
      <c r="AL885" s="439"/>
      <c r="AM885" s="439"/>
      <c r="AN885" s="439"/>
      <c r="AO885" s="439"/>
      <c r="AP885" s="439"/>
      <c r="AQ885" s="437"/>
      <c r="AR885" s="439"/>
      <c r="AS885" s="439"/>
      <c r="AT885" s="437"/>
      <c r="AU885" s="437"/>
      <c r="AV885" s="439"/>
      <c r="AW885" s="439"/>
      <c r="AX885" s="437"/>
      <c r="AY885" s="437"/>
      <c r="AZ885" s="439"/>
      <c r="BA885" s="439"/>
      <c r="BB885" s="439"/>
      <c r="BC885" s="439"/>
      <c r="BD885" s="431"/>
      <c r="BE885" s="429"/>
      <c r="BF885" s="429"/>
      <c r="BG885" s="429"/>
      <c r="BH885" s="171"/>
      <c r="BI885" s="171"/>
      <c r="BJ885" s="171"/>
      <c r="BK885" s="171"/>
    </row>
    <row r="886" spans="1:66" ht="15.75" customHeight="1" x14ac:dyDescent="0.35">
      <c r="A886" s="442"/>
      <c r="B886" s="442"/>
      <c r="C886" s="442"/>
      <c r="D886" s="442"/>
      <c r="E886" s="442"/>
      <c r="F886" s="442"/>
      <c r="G886" s="429"/>
      <c r="H886" s="429"/>
      <c r="I886" s="429"/>
      <c r="J886" s="429"/>
      <c r="K886" s="429"/>
      <c r="L886" s="429"/>
      <c r="M886" s="429"/>
      <c r="N886" s="429"/>
      <c r="O886" s="429"/>
      <c r="P886" s="429"/>
      <c r="Q886" s="429"/>
      <c r="R886" s="429"/>
      <c r="S886" s="699"/>
      <c r="T886" s="699"/>
      <c r="U886" s="699"/>
      <c r="V886" s="699"/>
      <c r="W886" s="440"/>
      <c r="X886" s="440"/>
      <c r="Y886" s="431"/>
      <c r="Z886" s="439"/>
      <c r="AA886" s="441"/>
      <c r="AB886" s="441"/>
      <c r="AC886" s="439"/>
      <c r="AD886" s="439"/>
      <c r="AE886" s="441"/>
      <c r="AF886" s="441"/>
      <c r="AG886" s="439"/>
      <c r="AH886" s="439"/>
      <c r="AI886" s="441"/>
      <c r="AJ886" s="441"/>
      <c r="AK886" s="439"/>
      <c r="AL886" s="439"/>
      <c r="AM886" s="439"/>
      <c r="AN886" s="439"/>
      <c r="AO886" s="439"/>
      <c r="AP886" s="439"/>
      <c r="AQ886" s="441"/>
      <c r="AR886" s="439"/>
      <c r="AS886" s="439"/>
      <c r="AT886" s="441"/>
      <c r="AU886" s="441"/>
      <c r="AV886" s="439"/>
      <c r="AW886" s="439"/>
      <c r="AX886" s="441"/>
      <c r="AY886" s="441"/>
      <c r="AZ886" s="439"/>
      <c r="BA886" s="439"/>
      <c r="BB886" s="439"/>
      <c r="BC886" s="439"/>
      <c r="BD886" s="431"/>
      <c r="BE886" s="429"/>
      <c r="BF886" s="429"/>
      <c r="BG886" s="429"/>
      <c r="BH886" s="171"/>
      <c r="BI886" s="171"/>
      <c r="BJ886" s="171"/>
      <c r="BK886" s="171"/>
    </row>
    <row r="887" spans="1:66" s="40" customFormat="1" ht="15.75" customHeight="1" x14ac:dyDescent="0.35">
      <c r="A887" s="442"/>
      <c r="B887" s="442"/>
      <c r="C887" s="442"/>
      <c r="D887" s="442"/>
      <c r="E887" s="442"/>
      <c r="F887" s="442"/>
      <c r="G887" s="429"/>
      <c r="H887" s="429"/>
      <c r="I887" s="429"/>
      <c r="J887" s="429"/>
      <c r="K887" s="429"/>
      <c r="L887" s="429"/>
      <c r="M887" s="429"/>
      <c r="N887" s="429"/>
      <c r="O887" s="429"/>
      <c r="P887" s="429"/>
      <c r="Q887" s="429"/>
      <c r="R887" s="429"/>
      <c r="S887" s="429"/>
      <c r="T887" s="429"/>
      <c r="U887" s="429"/>
      <c r="V887" s="429"/>
      <c r="W887" s="429"/>
      <c r="X887" s="429"/>
      <c r="Y887" s="429"/>
      <c r="Z887" s="429"/>
      <c r="AA887" s="438"/>
      <c r="AB887" s="438"/>
      <c r="AC887" s="443"/>
      <c r="AD887" s="443"/>
      <c r="AE887" s="438"/>
      <c r="AF887" s="438"/>
      <c r="AG887" s="443"/>
      <c r="AH887" s="443"/>
      <c r="AI887" s="438"/>
      <c r="AJ887" s="438"/>
      <c r="AK887" s="443"/>
      <c r="AL887" s="443"/>
      <c r="AM887" s="443"/>
      <c r="AN887" s="443"/>
      <c r="AO887" s="443"/>
      <c r="AP887" s="443"/>
      <c r="AQ887" s="438"/>
      <c r="AR887" s="443"/>
      <c r="AS887" s="443"/>
      <c r="AT887" s="438"/>
      <c r="AU887" s="438"/>
      <c r="AV887" s="443"/>
      <c r="AW887" s="443"/>
      <c r="AX887" s="438"/>
      <c r="AY887" s="438"/>
      <c r="AZ887" s="443"/>
      <c r="BA887" s="443"/>
      <c r="BB887" s="443"/>
      <c r="BC887" s="443"/>
      <c r="BD887" s="429"/>
      <c r="BE887" s="429"/>
      <c r="BF887" s="429"/>
      <c r="BG887" s="429"/>
      <c r="BH887" s="171"/>
      <c r="BI887" s="171"/>
      <c r="BJ887" s="171"/>
      <c r="BK887" s="171"/>
      <c r="BL887" s="39"/>
      <c r="BM887" s="39"/>
      <c r="BN887" s="39"/>
    </row>
    <row r="888" spans="1:66" s="40" customFormat="1" ht="15.75" customHeight="1" x14ac:dyDescent="0.35">
      <c r="A888" s="700"/>
      <c r="B888" s="701"/>
      <c r="C888" s="701"/>
      <c r="D888" s="701"/>
      <c r="E888" s="701"/>
      <c r="F888" s="442"/>
      <c r="G888" s="429"/>
      <c r="H888" s="429"/>
      <c r="I888" s="429"/>
      <c r="J888" s="429"/>
      <c r="K888" s="429"/>
      <c r="L888" s="429"/>
      <c r="M888" s="429"/>
      <c r="N888" s="429"/>
      <c r="O888" s="429"/>
      <c r="P888" s="429"/>
      <c r="Q888" s="429"/>
      <c r="R888" s="429"/>
      <c r="S888" s="699"/>
      <c r="T888" s="699"/>
      <c r="U888" s="699"/>
      <c r="V888" s="699"/>
      <c r="W888" s="429"/>
      <c r="X888" s="429"/>
      <c r="Y888" s="429"/>
      <c r="Z888" s="429"/>
      <c r="AA888" s="438"/>
      <c r="AB888" s="438"/>
      <c r="AC888" s="443"/>
      <c r="AD888" s="443"/>
      <c r="AE888" s="438"/>
      <c r="AF888" s="438"/>
      <c r="AG888" s="443"/>
      <c r="AH888" s="443"/>
      <c r="AI888" s="438"/>
      <c r="AJ888" s="438"/>
      <c r="AK888" s="443"/>
      <c r="AL888" s="443"/>
      <c r="AM888" s="443"/>
      <c r="AN888" s="443"/>
      <c r="AO888" s="443"/>
      <c r="AP888" s="443"/>
      <c r="AQ888" s="438"/>
      <c r="AR888" s="443"/>
      <c r="AS888" s="443"/>
      <c r="AT888" s="438"/>
      <c r="AU888" s="438"/>
      <c r="AV888" s="443"/>
      <c r="AW888" s="443"/>
      <c r="AX888" s="438"/>
      <c r="AY888" s="438"/>
      <c r="AZ888" s="443"/>
      <c r="BA888" s="443"/>
      <c r="BB888" s="443"/>
      <c r="BC888" s="443"/>
      <c r="BD888" s="429"/>
      <c r="BE888" s="429"/>
      <c r="BF888" s="429"/>
      <c r="BG888" s="429"/>
      <c r="BH888" s="171"/>
      <c r="BI888" s="171"/>
      <c r="BJ888" s="171"/>
      <c r="BK888" s="171"/>
      <c r="BL888" s="39"/>
      <c r="BM888" s="39"/>
      <c r="BN888" s="39"/>
    </row>
    <row r="889" spans="1:66" ht="15.75" customHeight="1" x14ac:dyDescent="0.35">
      <c r="A889" s="429"/>
      <c r="B889" s="429"/>
      <c r="C889" s="429"/>
      <c r="D889" s="429"/>
      <c r="E889" s="429"/>
      <c r="F889" s="429"/>
      <c r="G889" s="429"/>
      <c r="H889" s="429"/>
      <c r="I889" s="429"/>
      <c r="J889" s="429"/>
      <c r="K889" s="429"/>
      <c r="L889" s="429"/>
      <c r="M889" s="429"/>
      <c r="N889" s="429"/>
      <c r="O889" s="429"/>
      <c r="P889" s="429"/>
      <c r="Q889" s="429"/>
      <c r="R889" s="429"/>
      <c r="S889" s="429"/>
      <c r="T889" s="429"/>
      <c r="U889" s="429"/>
      <c r="V889" s="429"/>
      <c r="W889" s="429"/>
      <c r="X889" s="429"/>
      <c r="Y889" s="429"/>
      <c r="Z889" s="429"/>
      <c r="AA889" s="443"/>
      <c r="AB889" s="443"/>
      <c r="AC889" s="443"/>
      <c r="AD889" s="443"/>
      <c r="AE889" s="443"/>
      <c r="AF889" s="443"/>
      <c r="AG889" s="443"/>
      <c r="AH889" s="443"/>
      <c r="AI889" s="443"/>
      <c r="AJ889" s="443"/>
      <c r="AK889" s="443"/>
      <c r="AL889" s="443"/>
      <c r="AM889" s="443"/>
      <c r="AN889" s="443"/>
      <c r="AO889" s="443"/>
      <c r="AP889" s="443"/>
      <c r="AQ889" s="443"/>
      <c r="AR889" s="443"/>
      <c r="AS889" s="443"/>
      <c r="AT889" s="443"/>
      <c r="AU889" s="443"/>
      <c r="AV889" s="443"/>
      <c r="AW889" s="443"/>
      <c r="AX889" s="443"/>
      <c r="AY889" s="443"/>
      <c r="AZ889" s="443"/>
      <c r="BA889" s="443"/>
      <c r="BB889" s="443"/>
      <c r="BC889" s="443"/>
      <c r="BD889" s="429"/>
      <c r="BE889" s="429"/>
      <c r="BF889" s="429"/>
      <c r="BG889" s="429"/>
      <c r="BH889" s="171"/>
      <c r="BI889" s="171"/>
      <c r="BJ889" s="171"/>
      <c r="BK889" s="171"/>
    </row>
    <row r="890" spans="1:66" ht="15.75" customHeight="1" x14ac:dyDescent="0.35">
      <c r="A890" s="429"/>
      <c r="B890" s="429"/>
      <c r="C890" s="429"/>
      <c r="D890" s="429"/>
      <c r="E890" s="429"/>
      <c r="F890" s="429"/>
      <c r="G890" s="429"/>
      <c r="H890" s="429"/>
      <c r="I890" s="429"/>
      <c r="J890" s="429"/>
      <c r="K890" s="429"/>
      <c r="L890" s="429"/>
      <c r="M890" s="429"/>
      <c r="N890" s="429"/>
      <c r="O890" s="429"/>
      <c r="P890" s="429"/>
      <c r="Q890" s="429"/>
      <c r="R890" s="429"/>
      <c r="S890" s="429"/>
      <c r="T890" s="429"/>
      <c r="U890" s="429"/>
      <c r="V890" s="429"/>
      <c r="W890" s="429"/>
      <c r="X890" s="429"/>
      <c r="Y890" s="429"/>
      <c r="Z890" s="429"/>
      <c r="AA890" s="443"/>
      <c r="AB890" s="443"/>
      <c r="AC890" s="443"/>
      <c r="AD890" s="443"/>
      <c r="AE890" s="443"/>
      <c r="AF890" s="443"/>
      <c r="AG890" s="443"/>
      <c r="AH890" s="443"/>
      <c r="AI890" s="443"/>
      <c r="AJ890" s="443"/>
      <c r="AK890" s="443"/>
      <c r="AL890" s="443"/>
      <c r="AM890" s="443"/>
      <c r="AN890" s="443"/>
      <c r="AO890" s="443"/>
      <c r="AP890" s="443"/>
      <c r="AQ890" s="443"/>
      <c r="AR890" s="443"/>
      <c r="AS890" s="443"/>
      <c r="AT890" s="443"/>
      <c r="AU890" s="443"/>
      <c r="AV890" s="443"/>
      <c r="AW890" s="443"/>
      <c r="AX890" s="443"/>
      <c r="AY890" s="443"/>
      <c r="AZ890" s="443"/>
      <c r="BA890" s="443"/>
      <c r="BB890" s="443"/>
      <c r="BC890" s="443"/>
      <c r="BD890" s="429"/>
      <c r="BE890" s="429"/>
      <c r="BF890" s="429"/>
      <c r="BG890" s="429"/>
      <c r="BH890" s="171"/>
      <c r="BI890" s="171"/>
      <c r="BJ890" s="171"/>
      <c r="BK890" s="171"/>
    </row>
    <row r="891" spans="1:66" ht="15.75" customHeight="1" x14ac:dyDescent="0.35">
      <c r="A891" s="429"/>
      <c r="B891" s="429"/>
      <c r="C891" s="429"/>
      <c r="D891" s="429"/>
      <c r="E891" s="429"/>
      <c r="F891" s="429"/>
      <c r="G891" s="429"/>
      <c r="H891" s="429"/>
      <c r="I891" s="429"/>
      <c r="J891" s="429"/>
      <c r="K891" s="429"/>
      <c r="L891" s="429"/>
      <c r="M891" s="429"/>
      <c r="N891" s="429"/>
      <c r="O891" s="429"/>
      <c r="P891" s="429"/>
      <c r="Q891" s="429"/>
      <c r="R891" s="429"/>
      <c r="S891" s="429"/>
      <c r="T891" s="429"/>
      <c r="U891" s="429"/>
      <c r="V891" s="429"/>
      <c r="W891" s="429"/>
      <c r="X891" s="429"/>
      <c r="Y891" s="429"/>
      <c r="Z891" s="429"/>
      <c r="AA891" s="443"/>
      <c r="AB891" s="443"/>
      <c r="AC891" s="443"/>
      <c r="AD891" s="443"/>
      <c r="AE891" s="443"/>
      <c r="AF891" s="443"/>
      <c r="AG891" s="443"/>
      <c r="AH891" s="443"/>
      <c r="AI891" s="443"/>
      <c r="AJ891" s="443"/>
      <c r="AK891" s="443"/>
      <c r="AL891" s="443"/>
      <c r="AM891" s="443"/>
      <c r="AN891" s="443"/>
      <c r="AO891" s="443"/>
      <c r="AP891" s="443"/>
      <c r="AQ891" s="443"/>
      <c r="AR891" s="443"/>
      <c r="AS891" s="443"/>
      <c r="AT891" s="443"/>
      <c r="AU891" s="443"/>
      <c r="AV891" s="443"/>
      <c r="AW891" s="443"/>
      <c r="AX891" s="443"/>
      <c r="AY891" s="443"/>
      <c r="AZ891" s="443"/>
      <c r="BA891" s="443"/>
      <c r="BB891" s="443"/>
      <c r="BC891" s="443"/>
      <c r="BD891" s="429"/>
      <c r="BE891" s="429"/>
      <c r="BF891" s="429"/>
      <c r="BG891" s="429"/>
      <c r="BH891" s="171"/>
      <c r="BI891" s="171"/>
      <c r="BJ891" s="171"/>
      <c r="BK891" s="171"/>
    </row>
    <row r="892" spans="1:66" ht="15.75" customHeight="1" x14ac:dyDescent="0.35">
      <c r="A892" s="429"/>
      <c r="B892" s="429"/>
      <c r="C892" s="429"/>
      <c r="D892" s="429"/>
      <c r="E892" s="429"/>
      <c r="F892" s="429"/>
      <c r="G892" s="429"/>
      <c r="H892" s="429"/>
      <c r="I892" s="429"/>
      <c r="J892" s="429"/>
      <c r="K892" s="429"/>
      <c r="L892" s="429"/>
      <c r="M892" s="429"/>
      <c r="N892" s="429"/>
      <c r="O892" s="429"/>
      <c r="P892" s="429"/>
      <c r="Q892" s="429"/>
      <c r="R892" s="429"/>
      <c r="S892" s="429"/>
      <c r="T892" s="429"/>
      <c r="U892" s="429"/>
      <c r="V892" s="429"/>
      <c r="W892" s="429"/>
      <c r="X892" s="429"/>
      <c r="Y892" s="429"/>
      <c r="Z892" s="429"/>
      <c r="AA892" s="443"/>
      <c r="AB892" s="443"/>
      <c r="AC892" s="443"/>
      <c r="AD892" s="443"/>
      <c r="AE892" s="443"/>
      <c r="AF892" s="443"/>
      <c r="AG892" s="443"/>
      <c r="AH892" s="443"/>
      <c r="AI892" s="443"/>
      <c r="AJ892" s="443"/>
      <c r="AK892" s="443"/>
      <c r="AL892" s="443"/>
      <c r="AM892" s="443"/>
      <c r="AN892" s="443"/>
      <c r="AO892" s="443"/>
      <c r="AP892" s="443"/>
      <c r="AQ892" s="443"/>
      <c r="AR892" s="443"/>
      <c r="AS892" s="443"/>
      <c r="AT892" s="443"/>
      <c r="AU892" s="443"/>
      <c r="AV892" s="443"/>
      <c r="AW892" s="443"/>
      <c r="AX892" s="443"/>
      <c r="AY892" s="443"/>
      <c r="AZ892" s="443"/>
      <c r="BA892" s="443"/>
      <c r="BB892" s="443"/>
      <c r="BC892" s="443"/>
      <c r="BD892" s="429"/>
      <c r="BE892" s="429"/>
      <c r="BF892" s="429"/>
      <c r="BG892" s="429"/>
      <c r="BH892" s="171"/>
      <c r="BI892" s="171"/>
      <c r="BJ892" s="171"/>
      <c r="BK892" s="171"/>
    </row>
    <row r="893" spans="1:66" ht="15.75" customHeight="1" x14ac:dyDescent="0.35">
      <c r="A893" s="429"/>
      <c r="B893" s="429"/>
      <c r="C893" s="429"/>
      <c r="D893" s="429"/>
      <c r="E893" s="429"/>
      <c r="F893" s="429"/>
      <c r="G893" s="429"/>
      <c r="H893" s="429"/>
      <c r="I893" s="429"/>
      <c r="J893" s="429"/>
      <c r="K893" s="429"/>
      <c r="L893" s="429"/>
      <c r="M893" s="429"/>
      <c r="N893" s="429"/>
      <c r="O893" s="429"/>
      <c r="P893" s="429"/>
      <c r="Q893" s="429"/>
      <c r="R893" s="429"/>
      <c r="S893" s="429"/>
      <c r="T893" s="429"/>
      <c r="U893" s="429"/>
      <c r="V893" s="429"/>
      <c r="W893" s="429"/>
      <c r="X893" s="429"/>
      <c r="Y893" s="429"/>
      <c r="Z893" s="429"/>
      <c r="AA893" s="443"/>
      <c r="AB893" s="443"/>
      <c r="AC893" s="443"/>
      <c r="AD893" s="443"/>
      <c r="AE893" s="443"/>
      <c r="AF893" s="443"/>
      <c r="AG893" s="443"/>
      <c r="AH893" s="443"/>
      <c r="AI893" s="443"/>
      <c r="AJ893" s="443"/>
      <c r="AK893" s="443"/>
      <c r="AL893" s="443"/>
      <c r="AM893" s="443"/>
      <c r="AN893" s="443"/>
      <c r="AO893" s="443"/>
      <c r="AP893" s="443"/>
      <c r="AQ893" s="443"/>
      <c r="AR893" s="443"/>
      <c r="AS893" s="443"/>
      <c r="AT893" s="443"/>
      <c r="AU893" s="443"/>
      <c r="AV893" s="443"/>
      <c r="AW893" s="443"/>
      <c r="AX893" s="443"/>
      <c r="AY893" s="443"/>
      <c r="AZ893" s="443"/>
      <c r="BA893" s="443"/>
      <c r="BB893" s="443"/>
      <c r="BC893" s="443"/>
      <c r="BD893" s="429"/>
      <c r="BE893" s="429"/>
      <c r="BF893" s="429"/>
      <c r="BG893" s="429"/>
      <c r="BH893" s="171"/>
      <c r="BI893" s="171"/>
      <c r="BJ893" s="171"/>
      <c r="BK893" s="171"/>
    </row>
    <row r="894" spans="1:66" ht="15.75" customHeight="1" x14ac:dyDescent="0.35">
      <c r="A894" s="429"/>
      <c r="B894" s="429"/>
      <c r="C894" s="429"/>
      <c r="D894" s="429"/>
      <c r="E894" s="429"/>
      <c r="F894" s="429"/>
      <c r="G894" s="429"/>
      <c r="H894" s="429"/>
      <c r="I894" s="429"/>
      <c r="J894" s="429"/>
      <c r="K894" s="429"/>
      <c r="L894" s="429"/>
      <c r="M894" s="429"/>
      <c r="N894" s="429"/>
      <c r="O894" s="429"/>
      <c r="P894" s="429"/>
      <c r="Q894" s="429"/>
      <c r="R894" s="429"/>
      <c r="S894" s="429"/>
      <c r="T894" s="429"/>
      <c r="U894" s="429"/>
      <c r="V894" s="429"/>
      <c r="W894" s="429"/>
      <c r="X894" s="429"/>
      <c r="Y894" s="429"/>
      <c r="Z894" s="429"/>
      <c r="AA894" s="429"/>
      <c r="AB894" s="429"/>
      <c r="AC894" s="429"/>
      <c r="AD894" s="429"/>
      <c r="AE894" s="429"/>
      <c r="AF894" s="429"/>
      <c r="AG894" s="429"/>
      <c r="AH894" s="429"/>
      <c r="AI894" s="429"/>
      <c r="AJ894" s="429"/>
      <c r="AK894" s="429"/>
      <c r="AL894" s="429"/>
      <c r="AM894" s="429"/>
      <c r="AN894" s="429"/>
      <c r="AO894" s="429"/>
      <c r="AP894" s="429"/>
      <c r="AQ894" s="429"/>
      <c r="AR894" s="429"/>
      <c r="AS894" s="429"/>
      <c r="AT894" s="429"/>
      <c r="AU894" s="429"/>
      <c r="AV894" s="429"/>
      <c r="AW894" s="429"/>
      <c r="AX894" s="429"/>
      <c r="AY894" s="429"/>
      <c r="AZ894" s="429"/>
      <c r="BA894" s="429"/>
      <c r="BB894" s="429"/>
      <c r="BC894" s="429"/>
      <c r="BD894" s="429"/>
      <c r="BE894" s="429"/>
      <c r="BF894" s="429"/>
      <c r="BG894" s="429"/>
      <c r="BH894" s="171"/>
      <c r="BI894" s="171"/>
      <c r="BJ894" s="171"/>
      <c r="BK894" s="171"/>
    </row>
    <row r="895" spans="1:66" ht="15.75" customHeight="1" x14ac:dyDescent="0.35">
      <c r="A895" s="429"/>
      <c r="B895" s="429"/>
      <c r="C895" s="429"/>
      <c r="D895" s="429"/>
      <c r="E895" s="429"/>
      <c r="F895" s="429"/>
      <c r="G895" s="429"/>
      <c r="H895" s="429"/>
      <c r="I895" s="429"/>
      <c r="J895" s="429"/>
      <c r="K895" s="429"/>
      <c r="L895" s="429"/>
      <c r="M895" s="429"/>
      <c r="N895" s="429"/>
      <c r="O895" s="429"/>
      <c r="P895" s="429"/>
      <c r="Q895" s="429"/>
      <c r="R895" s="429"/>
      <c r="S895" s="429"/>
      <c r="T895" s="429"/>
      <c r="U895" s="429"/>
      <c r="V895" s="429"/>
      <c r="W895" s="429"/>
      <c r="X895" s="429"/>
      <c r="Y895" s="429"/>
      <c r="Z895" s="429"/>
      <c r="AA895" s="443"/>
      <c r="AB895" s="443"/>
      <c r="AC895" s="443"/>
      <c r="AD895" s="443"/>
      <c r="AE895" s="443"/>
      <c r="AF895" s="443"/>
      <c r="AG895" s="443"/>
      <c r="AH895" s="443"/>
      <c r="AI895" s="443"/>
      <c r="AJ895" s="443"/>
      <c r="AK895" s="443"/>
      <c r="AL895" s="443"/>
      <c r="AM895" s="443"/>
      <c r="AN895" s="443"/>
      <c r="AO895" s="443"/>
      <c r="AP895" s="443"/>
      <c r="AQ895" s="443"/>
      <c r="AR895" s="443"/>
      <c r="AS895" s="443"/>
      <c r="AT895" s="443"/>
      <c r="AU895" s="443"/>
      <c r="AV895" s="443"/>
      <c r="AW895" s="443"/>
      <c r="AX895" s="443"/>
      <c r="AY895" s="443"/>
      <c r="AZ895" s="443"/>
      <c r="BA895" s="443"/>
      <c r="BB895" s="443"/>
      <c r="BC895" s="443"/>
      <c r="BD895" s="429"/>
      <c r="BE895" s="429"/>
      <c r="BF895" s="429"/>
      <c r="BG895" s="429"/>
      <c r="BH895" s="171"/>
      <c r="BI895" s="171"/>
      <c r="BJ895" s="171"/>
      <c r="BK895" s="171"/>
    </row>
    <row r="896" spans="1:66" ht="15.75" customHeight="1" x14ac:dyDescent="0.35">
      <c r="A896" s="429"/>
      <c r="B896" s="429"/>
      <c r="C896" s="429"/>
      <c r="D896" s="429"/>
      <c r="E896" s="429"/>
      <c r="F896" s="429"/>
      <c r="G896" s="429"/>
      <c r="H896" s="429"/>
      <c r="I896" s="429"/>
      <c r="J896" s="429"/>
      <c r="K896" s="429"/>
      <c r="L896" s="429"/>
      <c r="M896" s="429"/>
      <c r="N896" s="429"/>
      <c r="O896" s="429"/>
      <c r="P896" s="429"/>
      <c r="Q896" s="429"/>
      <c r="R896" s="429"/>
      <c r="S896" s="429"/>
      <c r="T896" s="429"/>
      <c r="U896" s="429"/>
      <c r="V896" s="429"/>
      <c r="W896" s="429"/>
      <c r="X896" s="429"/>
      <c r="Y896" s="429"/>
      <c r="Z896" s="429"/>
      <c r="AA896" s="443"/>
      <c r="AB896" s="443"/>
      <c r="AC896" s="443"/>
      <c r="AD896" s="443"/>
      <c r="AE896" s="443"/>
      <c r="AF896" s="443"/>
      <c r="AG896" s="443"/>
      <c r="AH896" s="443"/>
      <c r="AI896" s="443"/>
      <c r="AJ896" s="443"/>
      <c r="AK896" s="443"/>
      <c r="AL896" s="443"/>
      <c r="AM896" s="443"/>
      <c r="AN896" s="443"/>
      <c r="AO896" s="443"/>
      <c r="AP896" s="443"/>
      <c r="AQ896" s="443"/>
      <c r="AR896" s="443"/>
      <c r="AS896" s="443"/>
      <c r="AT896" s="443"/>
      <c r="AU896" s="443"/>
      <c r="AV896" s="443"/>
      <c r="AW896" s="443"/>
      <c r="AX896" s="443"/>
      <c r="AY896" s="443"/>
      <c r="AZ896" s="443"/>
      <c r="BA896" s="443"/>
      <c r="BB896" s="443"/>
      <c r="BC896" s="443"/>
      <c r="BD896" s="429"/>
      <c r="BE896" s="429"/>
      <c r="BF896" s="429"/>
      <c r="BG896" s="429"/>
      <c r="BH896" s="171"/>
      <c r="BI896" s="171"/>
      <c r="BJ896" s="171"/>
      <c r="BK896" s="171"/>
    </row>
    <row r="897" spans="1:63" ht="15.75" customHeight="1" x14ac:dyDescent="0.35">
      <c r="A897" s="429"/>
      <c r="B897" s="429"/>
      <c r="C897" s="429"/>
      <c r="D897" s="429"/>
      <c r="E897" s="429"/>
      <c r="F897" s="429"/>
      <c r="G897" s="429"/>
      <c r="H897" s="429"/>
      <c r="I897" s="429"/>
      <c r="J897" s="429"/>
      <c r="K897" s="429"/>
      <c r="L897" s="429"/>
      <c r="M897" s="429"/>
      <c r="N897" s="429"/>
      <c r="O897" s="429"/>
      <c r="P897" s="429"/>
      <c r="Q897" s="429"/>
      <c r="R897" s="429"/>
      <c r="S897" s="429"/>
      <c r="T897" s="429"/>
      <c r="U897" s="429"/>
      <c r="V897" s="429"/>
      <c r="W897" s="429"/>
      <c r="X897" s="429"/>
      <c r="Y897" s="429"/>
      <c r="Z897" s="429"/>
      <c r="AA897" s="443"/>
      <c r="AB897" s="443"/>
      <c r="AC897" s="443"/>
      <c r="AD897" s="443"/>
      <c r="AE897" s="443"/>
      <c r="AF897" s="443"/>
      <c r="AG897" s="443"/>
      <c r="AH897" s="443"/>
      <c r="AI897" s="443"/>
      <c r="AJ897" s="443"/>
      <c r="AK897" s="443"/>
      <c r="AL897" s="443"/>
      <c r="AM897" s="443"/>
      <c r="AN897" s="443"/>
      <c r="AO897" s="443"/>
      <c r="AP897" s="443"/>
      <c r="AQ897" s="443"/>
      <c r="AR897" s="443"/>
      <c r="AS897" s="443"/>
      <c r="AT897" s="443"/>
      <c r="AU897" s="443"/>
      <c r="AV897" s="443"/>
      <c r="AW897" s="443"/>
      <c r="AX897" s="443"/>
      <c r="AY897" s="443"/>
      <c r="AZ897" s="443"/>
      <c r="BA897" s="443"/>
      <c r="BB897" s="443"/>
      <c r="BC897" s="443"/>
      <c r="BD897" s="429"/>
      <c r="BE897" s="429"/>
      <c r="BF897" s="429"/>
      <c r="BG897" s="429"/>
      <c r="BH897" s="171"/>
      <c r="BI897" s="171"/>
      <c r="BJ897" s="171"/>
      <c r="BK897" s="171"/>
    </row>
    <row r="898" spans="1:63" ht="15.75" customHeight="1" x14ac:dyDescent="0.35">
      <c r="A898" s="429"/>
      <c r="B898" s="429"/>
      <c r="C898" s="429"/>
      <c r="D898" s="429"/>
      <c r="E898" s="429"/>
      <c r="F898" s="429"/>
      <c r="G898" s="429"/>
      <c r="H898" s="429"/>
      <c r="I898" s="429"/>
      <c r="J898" s="429"/>
      <c r="K898" s="429"/>
      <c r="L898" s="429"/>
      <c r="M898" s="429"/>
      <c r="N898" s="429"/>
      <c r="O898" s="429"/>
      <c r="P898" s="429"/>
      <c r="Q898" s="429"/>
      <c r="R898" s="429"/>
      <c r="S898" s="429"/>
      <c r="T898" s="429"/>
      <c r="U898" s="429"/>
      <c r="V898" s="429"/>
      <c r="W898" s="429"/>
      <c r="X898" s="429"/>
      <c r="Y898" s="429"/>
      <c r="Z898" s="429"/>
      <c r="AA898" s="443"/>
      <c r="AB898" s="443"/>
      <c r="AC898" s="443"/>
      <c r="AD898" s="443"/>
      <c r="AE898" s="443"/>
      <c r="AF898" s="443"/>
      <c r="AG898" s="443"/>
      <c r="AH898" s="443"/>
      <c r="AI898" s="443"/>
      <c r="AJ898" s="443"/>
      <c r="AK898" s="443"/>
      <c r="AL898" s="443"/>
      <c r="AM898" s="443"/>
      <c r="AN898" s="443"/>
      <c r="AO898" s="443"/>
      <c r="AP898" s="443"/>
      <c r="AQ898" s="443"/>
      <c r="AR898" s="443"/>
      <c r="AS898" s="443"/>
      <c r="AT898" s="443"/>
      <c r="AU898" s="443"/>
      <c r="AV898" s="443"/>
      <c r="AW898" s="443"/>
      <c r="AX898" s="443"/>
      <c r="AY898" s="443"/>
      <c r="AZ898" s="443"/>
      <c r="BA898" s="443"/>
      <c r="BB898" s="443"/>
      <c r="BC898" s="443"/>
      <c r="BD898" s="429"/>
      <c r="BE898" s="429"/>
      <c r="BF898" s="429"/>
      <c r="BG898" s="429"/>
      <c r="BH898" s="171"/>
      <c r="BI898" s="171"/>
      <c r="BJ898" s="171"/>
      <c r="BK898" s="171"/>
    </row>
    <row r="899" spans="1:63" ht="15.75" customHeight="1" x14ac:dyDescent="0.35">
      <c r="A899" s="429"/>
      <c r="B899" s="429"/>
      <c r="C899" s="429"/>
      <c r="D899" s="429"/>
      <c r="E899" s="429"/>
      <c r="F899" s="429"/>
      <c r="G899" s="429"/>
      <c r="H899" s="429"/>
      <c r="I899" s="429"/>
      <c r="J899" s="429"/>
      <c r="K899" s="429"/>
      <c r="L899" s="429"/>
      <c r="M899" s="429"/>
      <c r="N899" s="429"/>
      <c r="O899" s="429"/>
      <c r="P899" s="429"/>
      <c r="Q899" s="429"/>
      <c r="R899" s="429"/>
      <c r="S899" s="429"/>
      <c r="T899" s="429"/>
      <c r="U899" s="429"/>
      <c r="V899" s="429"/>
      <c r="W899" s="429"/>
      <c r="X899" s="429"/>
      <c r="Y899" s="429"/>
      <c r="Z899" s="429"/>
      <c r="AA899" s="443"/>
      <c r="AB899" s="443"/>
      <c r="AC899" s="443"/>
      <c r="AD899" s="443"/>
      <c r="AE899" s="443"/>
      <c r="AF899" s="443"/>
      <c r="AG899" s="443"/>
      <c r="AH899" s="443"/>
      <c r="AI899" s="443"/>
      <c r="AJ899" s="443"/>
      <c r="AK899" s="443"/>
      <c r="AL899" s="443"/>
      <c r="AM899" s="443"/>
      <c r="AN899" s="443"/>
      <c r="AO899" s="443"/>
      <c r="AP899" s="443"/>
      <c r="AQ899" s="443"/>
      <c r="AR899" s="443"/>
      <c r="AS899" s="443"/>
      <c r="AT899" s="443"/>
      <c r="AU899" s="443"/>
      <c r="AV899" s="443"/>
      <c r="AW899" s="443"/>
      <c r="AX899" s="443"/>
      <c r="AY899" s="443"/>
      <c r="AZ899" s="443"/>
      <c r="BA899" s="443"/>
      <c r="BB899" s="443"/>
      <c r="BC899" s="443"/>
      <c r="BD899" s="429"/>
      <c r="BE899" s="429"/>
      <c r="BF899" s="429"/>
      <c r="BG899" s="429"/>
      <c r="BH899" s="171"/>
      <c r="BI899" s="171"/>
      <c r="BJ899" s="171"/>
      <c r="BK899" s="171"/>
    </row>
    <row r="900" spans="1:63" ht="15.75" customHeight="1" x14ac:dyDescent="0.35">
      <c r="A900" s="429"/>
      <c r="B900" s="429"/>
      <c r="C900" s="429"/>
      <c r="D900" s="429"/>
      <c r="E900" s="429"/>
      <c r="F900" s="429"/>
      <c r="G900" s="429"/>
      <c r="H900" s="429"/>
      <c r="I900" s="429"/>
      <c r="J900" s="429"/>
      <c r="K900" s="429"/>
      <c r="L900" s="429"/>
      <c r="M900" s="429"/>
      <c r="N900" s="429"/>
      <c r="O900" s="429"/>
      <c r="P900" s="429"/>
      <c r="Q900" s="429"/>
      <c r="R900" s="429"/>
      <c r="S900" s="429"/>
      <c r="T900" s="429"/>
      <c r="U900" s="429"/>
      <c r="V900" s="429"/>
      <c r="W900" s="429"/>
      <c r="X900" s="429"/>
      <c r="Y900" s="429"/>
      <c r="Z900" s="429"/>
      <c r="AA900" s="443"/>
      <c r="AB900" s="443"/>
      <c r="AC900" s="443"/>
      <c r="AD900" s="443"/>
      <c r="AE900" s="443"/>
      <c r="AF900" s="443"/>
      <c r="AG900" s="443"/>
      <c r="AH900" s="443"/>
      <c r="AI900" s="443"/>
      <c r="AJ900" s="443"/>
      <c r="AK900" s="443"/>
      <c r="AL900" s="443"/>
      <c r="AM900" s="443"/>
      <c r="AN900" s="443"/>
      <c r="AO900" s="443"/>
      <c r="AP900" s="443"/>
      <c r="AQ900" s="443"/>
      <c r="AR900" s="443"/>
      <c r="AS900" s="443"/>
      <c r="AT900" s="443"/>
      <c r="AU900" s="443"/>
      <c r="AV900" s="443"/>
      <c r="AW900" s="443"/>
      <c r="AX900" s="443"/>
      <c r="AY900" s="443"/>
      <c r="AZ900" s="443"/>
      <c r="BA900" s="443"/>
      <c r="BB900" s="443"/>
      <c r="BC900" s="443"/>
      <c r="BD900" s="429"/>
      <c r="BE900" s="429"/>
      <c r="BF900" s="429"/>
      <c r="BG900" s="429"/>
      <c r="BH900" s="171"/>
      <c r="BI900" s="171"/>
      <c r="BJ900" s="171"/>
      <c r="BK900" s="171"/>
    </row>
    <row r="901" spans="1:63" ht="15.75" customHeight="1" x14ac:dyDescent="0.35">
      <c r="A901" s="429"/>
      <c r="B901" s="429"/>
      <c r="C901" s="429"/>
      <c r="D901" s="429"/>
      <c r="E901" s="429"/>
      <c r="F901" s="429"/>
      <c r="G901" s="429"/>
      <c r="H901" s="429"/>
      <c r="I901" s="429"/>
      <c r="J901" s="429"/>
      <c r="K901" s="429"/>
      <c r="L901" s="429"/>
      <c r="M901" s="429"/>
      <c r="N901" s="429"/>
      <c r="O901" s="429"/>
      <c r="P901" s="429"/>
      <c r="Q901" s="429"/>
      <c r="R901" s="429"/>
      <c r="S901" s="429"/>
      <c r="T901" s="429"/>
      <c r="U901" s="429"/>
      <c r="V901" s="429"/>
      <c r="W901" s="429"/>
      <c r="X901" s="429"/>
      <c r="Y901" s="429"/>
      <c r="Z901" s="429"/>
      <c r="AA901" s="443"/>
      <c r="AB901" s="443"/>
      <c r="AC901" s="443"/>
      <c r="AD901" s="443"/>
      <c r="AE901" s="443"/>
      <c r="AF901" s="443"/>
      <c r="AG901" s="443"/>
      <c r="AH901" s="443"/>
      <c r="AI901" s="443"/>
      <c r="AJ901" s="443"/>
      <c r="AK901" s="443"/>
      <c r="AL901" s="443"/>
      <c r="AM901" s="443"/>
      <c r="AN901" s="443"/>
      <c r="AO901" s="443"/>
      <c r="AP901" s="443"/>
      <c r="AQ901" s="443"/>
      <c r="AR901" s="443"/>
      <c r="AS901" s="443"/>
      <c r="AT901" s="443"/>
      <c r="AU901" s="443"/>
      <c r="AV901" s="443"/>
      <c r="AW901" s="443"/>
      <c r="AX901" s="443"/>
      <c r="AY901" s="443"/>
      <c r="AZ901" s="443"/>
      <c r="BA901" s="443"/>
      <c r="BB901" s="443"/>
      <c r="BC901" s="443"/>
      <c r="BD901" s="429"/>
      <c r="BE901" s="429"/>
      <c r="BF901" s="429"/>
      <c r="BG901" s="429"/>
      <c r="BH901" s="171"/>
      <c r="BI901" s="171"/>
      <c r="BJ901" s="171"/>
      <c r="BK901" s="171"/>
    </row>
    <row r="902" spans="1:63" ht="15.75" customHeight="1" x14ac:dyDescent="0.35">
      <c r="A902" s="429"/>
      <c r="B902" s="429"/>
      <c r="C902" s="429"/>
      <c r="D902" s="429"/>
      <c r="E902" s="429"/>
      <c r="F902" s="429"/>
      <c r="G902" s="429"/>
      <c r="H902" s="429"/>
      <c r="I902" s="429"/>
      <c r="J902" s="429"/>
      <c r="K902" s="429"/>
      <c r="L902" s="429"/>
      <c r="M902" s="429"/>
      <c r="N902" s="429"/>
      <c r="O902" s="429"/>
      <c r="P902" s="429"/>
      <c r="Q902" s="429"/>
      <c r="R902" s="429"/>
      <c r="S902" s="429"/>
      <c r="T902" s="429"/>
      <c r="U902" s="429"/>
      <c r="V902" s="429"/>
      <c r="W902" s="429"/>
      <c r="X902" s="429"/>
      <c r="Y902" s="429"/>
      <c r="Z902" s="429"/>
      <c r="AA902" s="443"/>
      <c r="AB902" s="443"/>
      <c r="AC902" s="443"/>
      <c r="AD902" s="443"/>
      <c r="AE902" s="443"/>
      <c r="AF902" s="443"/>
      <c r="AG902" s="443"/>
      <c r="AH902" s="443"/>
      <c r="AI902" s="443"/>
      <c r="AJ902" s="443"/>
      <c r="AK902" s="443"/>
      <c r="AL902" s="443"/>
      <c r="AM902" s="443"/>
      <c r="AN902" s="443"/>
      <c r="AO902" s="443"/>
      <c r="AP902" s="443"/>
      <c r="AQ902" s="443"/>
      <c r="AR902" s="443"/>
      <c r="AS902" s="443"/>
      <c r="AT902" s="443"/>
      <c r="AU902" s="443"/>
      <c r="AV902" s="443"/>
      <c r="AW902" s="443"/>
      <c r="AX902" s="443"/>
      <c r="AY902" s="443"/>
      <c r="AZ902" s="443"/>
      <c r="BA902" s="443"/>
      <c r="BB902" s="443"/>
      <c r="BC902" s="443"/>
      <c r="BD902" s="429"/>
      <c r="BE902" s="429"/>
      <c r="BF902" s="429"/>
      <c r="BG902" s="429"/>
      <c r="BH902" s="171"/>
      <c r="BI902" s="171"/>
      <c r="BJ902" s="171"/>
      <c r="BK902" s="171"/>
    </row>
    <row r="903" spans="1:63" ht="15.75" customHeight="1" x14ac:dyDescent="0.35">
      <c r="A903" s="429"/>
      <c r="B903" s="429"/>
      <c r="C903" s="429"/>
      <c r="D903" s="429"/>
      <c r="E903" s="429"/>
      <c r="F903" s="429"/>
      <c r="G903" s="429"/>
      <c r="H903" s="429"/>
      <c r="I903" s="429"/>
      <c r="J903" s="429"/>
      <c r="K903" s="429"/>
      <c r="L903" s="429"/>
      <c r="M903" s="429"/>
      <c r="N903" s="429"/>
      <c r="O903" s="429"/>
      <c r="P903" s="429"/>
      <c r="Q903" s="429"/>
      <c r="R903" s="429"/>
      <c r="S903" s="429"/>
      <c r="T903" s="429"/>
      <c r="U903" s="429"/>
      <c r="V903" s="429"/>
      <c r="W903" s="429"/>
      <c r="X903" s="429"/>
      <c r="Y903" s="429"/>
      <c r="Z903" s="429"/>
      <c r="AA903" s="443"/>
      <c r="AB903" s="443"/>
      <c r="AC903" s="443"/>
      <c r="AD903" s="443"/>
      <c r="AE903" s="443"/>
      <c r="AF903" s="443"/>
      <c r="AG903" s="443"/>
      <c r="AH903" s="443"/>
      <c r="AI903" s="443"/>
      <c r="AJ903" s="443"/>
      <c r="AK903" s="443"/>
      <c r="AL903" s="443"/>
      <c r="AM903" s="443"/>
      <c r="AN903" s="443"/>
      <c r="AO903" s="443"/>
      <c r="AP903" s="443"/>
      <c r="AQ903" s="443"/>
      <c r="AR903" s="443"/>
      <c r="AS903" s="443"/>
      <c r="AT903" s="443"/>
      <c r="AU903" s="443"/>
      <c r="AV903" s="443"/>
      <c r="AW903" s="443"/>
      <c r="AX903" s="443"/>
      <c r="AY903" s="443"/>
      <c r="AZ903" s="443"/>
      <c r="BA903" s="443"/>
      <c r="BB903" s="443"/>
      <c r="BC903" s="443"/>
      <c r="BD903" s="429"/>
      <c r="BE903" s="429"/>
      <c r="BF903" s="429"/>
      <c r="BG903" s="429"/>
      <c r="BH903" s="171"/>
      <c r="BI903" s="171"/>
      <c r="BJ903" s="171"/>
      <c r="BK903" s="171"/>
    </row>
    <row r="904" spans="1:63" ht="15.75" customHeight="1" x14ac:dyDescent="0.35">
      <c r="A904" s="429"/>
      <c r="B904" s="429"/>
      <c r="C904" s="429"/>
      <c r="D904" s="429"/>
      <c r="E904" s="429"/>
      <c r="F904" s="429"/>
      <c r="G904" s="429"/>
      <c r="H904" s="429"/>
      <c r="I904" s="429"/>
      <c r="J904" s="429"/>
      <c r="K904" s="429"/>
      <c r="L904" s="429"/>
      <c r="M904" s="429"/>
      <c r="N904" s="429"/>
      <c r="O904" s="429"/>
      <c r="P904" s="429"/>
      <c r="Q904" s="429"/>
      <c r="R904" s="429"/>
      <c r="S904" s="429"/>
      <c r="T904" s="429"/>
      <c r="U904" s="429"/>
      <c r="V904" s="429"/>
      <c r="W904" s="429"/>
      <c r="X904" s="429"/>
      <c r="Y904" s="429"/>
      <c r="Z904" s="429"/>
      <c r="AA904" s="443"/>
      <c r="AB904" s="443"/>
      <c r="AC904" s="443"/>
      <c r="AD904" s="443"/>
      <c r="AE904" s="443"/>
      <c r="AF904" s="443"/>
      <c r="AG904" s="443"/>
      <c r="AH904" s="443"/>
      <c r="AI904" s="443"/>
      <c r="AJ904" s="443"/>
      <c r="AK904" s="443"/>
      <c r="AL904" s="443"/>
      <c r="AM904" s="443"/>
      <c r="AN904" s="443"/>
      <c r="AO904" s="443"/>
      <c r="AP904" s="443"/>
      <c r="AQ904" s="443"/>
      <c r="AR904" s="443"/>
      <c r="AS904" s="443"/>
      <c r="AT904" s="443"/>
      <c r="AU904" s="443"/>
      <c r="AV904" s="443"/>
      <c r="AW904" s="443"/>
      <c r="AX904" s="443"/>
      <c r="AY904" s="443"/>
      <c r="AZ904" s="443"/>
      <c r="BA904" s="443"/>
      <c r="BB904" s="443"/>
      <c r="BC904" s="443"/>
      <c r="BD904" s="429"/>
      <c r="BE904" s="429"/>
      <c r="BF904" s="429"/>
      <c r="BG904" s="429"/>
      <c r="BH904" s="171"/>
      <c r="BI904" s="171"/>
      <c r="BJ904" s="171"/>
      <c r="BK904" s="171"/>
    </row>
    <row r="905" spans="1:63" ht="15.75" customHeight="1" x14ac:dyDescent="0.35">
      <c r="A905" s="429"/>
      <c r="B905" s="429"/>
      <c r="C905" s="429"/>
      <c r="D905" s="429"/>
      <c r="E905" s="429"/>
      <c r="F905" s="429"/>
      <c r="G905" s="429"/>
      <c r="H905" s="429"/>
      <c r="I905" s="429"/>
      <c r="J905" s="429"/>
      <c r="K905" s="429"/>
      <c r="L905" s="429"/>
      <c r="M905" s="429"/>
      <c r="N905" s="429"/>
      <c r="O905" s="429"/>
      <c r="P905" s="429"/>
      <c r="Q905" s="429"/>
      <c r="R905" s="429"/>
      <c r="S905" s="429"/>
      <c r="T905" s="429"/>
      <c r="U905" s="429"/>
      <c r="V905" s="429"/>
      <c r="W905" s="429"/>
      <c r="X905" s="429"/>
      <c r="Y905" s="429"/>
      <c r="Z905" s="429"/>
      <c r="AA905" s="443"/>
      <c r="AB905" s="443"/>
      <c r="AC905" s="443"/>
      <c r="AD905" s="443"/>
      <c r="AE905" s="443"/>
      <c r="AF905" s="443"/>
      <c r="AG905" s="443"/>
      <c r="AH905" s="443"/>
      <c r="AI905" s="443"/>
      <c r="AJ905" s="443"/>
      <c r="AK905" s="443"/>
      <c r="AL905" s="443"/>
      <c r="AM905" s="443"/>
      <c r="AN905" s="443"/>
      <c r="AO905" s="443"/>
      <c r="AP905" s="443"/>
      <c r="AQ905" s="443"/>
      <c r="AR905" s="443"/>
      <c r="AS905" s="443"/>
      <c r="AT905" s="443"/>
      <c r="AU905" s="443"/>
      <c r="AV905" s="443"/>
      <c r="AW905" s="443"/>
      <c r="AX905" s="443"/>
      <c r="AY905" s="443"/>
      <c r="AZ905" s="443"/>
      <c r="BA905" s="443"/>
      <c r="BB905" s="443"/>
      <c r="BC905" s="443"/>
      <c r="BD905" s="429"/>
      <c r="BE905" s="429"/>
      <c r="BF905" s="429"/>
      <c r="BG905" s="429"/>
      <c r="BH905" s="171"/>
      <c r="BI905" s="171"/>
      <c r="BJ905" s="171"/>
      <c r="BK905" s="171"/>
    </row>
    <row r="906" spans="1:63" ht="15.75" customHeight="1" x14ac:dyDescent="0.35">
      <c r="A906" s="429"/>
      <c r="B906" s="429"/>
      <c r="C906" s="429"/>
      <c r="D906" s="429"/>
      <c r="E906" s="429"/>
      <c r="F906" s="429"/>
      <c r="G906" s="429"/>
      <c r="H906" s="429"/>
      <c r="I906" s="429"/>
      <c r="J906" s="429"/>
      <c r="K906" s="429"/>
      <c r="L906" s="429"/>
      <c r="M906" s="429"/>
      <c r="N906" s="429"/>
      <c r="O906" s="429"/>
      <c r="P906" s="429"/>
      <c r="Q906" s="429"/>
      <c r="R906" s="429"/>
      <c r="S906" s="429"/>
      <c r="T906" s="429"/>
      <c r="U906" s="429"/>
      <c r="V906" s="429"/>
      <c r="W906" s="429"/>
      <c r="X906" s="429"/>
      <c r="Y906" s="429"/>
      <c r="Z906" s="429"/>
      <c r="AA906" s="443"/>
      <c r="AB906" s="443"/>
      <c r="AC906" s="443"/>
      <c r="AD906" s="443"/>
      <c r="AE906" s="443"/>
      <c r="AF906" s="443"/>
      <c r="AG906" s="443"/>
      <c r="AH906" s="443"/>
      <c r="AI906" s="443"/>
      <c r="AJ906" s="443"/>
      <c r="AK906" s="443"/>
      <c r="AL906" s="443"/>
      <c r="AM906" s="443"/>
      <c r="AN906" s="443"/>
      <c r="AO906" s="443"/>
      <c r="AP906" s="443"/>
      <c r="AQ906" s="443"/>
      <c r="AR906" s="443"/>
      <c r="AS906" s="443"/>
      <c r="AT906" s="443"/>
      <c r="AU906" s="443"/>
      <c r="AV906" s="443"/>
      <c r="AW906" s="443"/>
      <c r="AX906" s="443"/>
      <c r="AY906" s="443"/>
      <c r="AZ906" s="443"/>
      <c r="BA906" s="443"/>
      <c r="BB906" s="443"/>
      <c r="BC906" s="443"/>
      <c r="BD906" s="429"/>
      <c r="BE906" s="429"/>
      <c r="BF906" s="429"/>
      <c r="BG906" s="429"/>
      <c r="BH906" s="171"/>
      <c r="BI906" s="171"/>
      <c r="BJ906" s="171"/>
      <c r="BK906" s="171"/>
    </row>
    <row r="907" spans="1:63" ht="15.75" customHeight="1" x14ac:dyDescent="0.35">
      <c r="A907" s="429"/>
      <c r="B907" s="429"/>
      <c r="C907" s="429"/>
      <c r="D907" s="429"/>
      <c r="E907" s="429"/>
      <c r="F907" s="429"/>
      <c r="G907" s="429"/>
      <c r="H907" s="429"/>
      <c r="I907" s="429"/>
      <c r="J907" s="429"/>
      <c r="K907" s="429"/>
      <c r="L907" s="429"/>
      <c r="M907" s="429"/>
      <c r="N907" s="429"/>
      <c r="O907" s="429"/>
      <c r="P907" s="429"/>
      <c r="Q907" s="429"/>
      <c r="R907" s="429"/>
      <c r="S907" s="429"/>
      <c r="T907" s="429"/>
      <c r="U907" s="429"/>
      <c r="V907" s="429"/>
      <c r="W907" s="429"/>
      <c r="X907" s="429"/>
      <c r="Y907" s="429"/>
      <c r="Z907" s="429"/>
      <c r="AA907" s="443"/>
      <c r="AB907" s="443"/>
      <c r="AC907" s="443"/>
      <c r="AD907" s="443"/>
      <c r="AE907" s="443"/>
      <c r="AF907" s="443"/>
      <c r="AG907" s="443"/>
      <c r="AH907" s="443"/>
      <c r="AI907" s="443"/>
      <c r="AJ907" s="443"/>
      <c r="AK907" s="443"/>
      <c r="AL907" s="443"/>
      <c r="AM907" s="443"/>
      <c r="AN907" s="443"/>
      <c r="AO907" s="443"/>
      <c r="AP907" s="443"/>
      <c r="AQ907" s="443"/>
      <c r="AR907" s="443"/>
      <c r="AS907" s="443"/>
      <c r="AT907" s="443"/>
      <c r="AU907" s="443"/>
      <c r="AV907" s="443"/>
      <c r="AW907" s="443"/>
      <c r="AX907" s="443"/>
      <c r="AY907" s="443"/>
      <c r="AZ907" s="443"/>
      <c r="BA907" s="443"/>
      <c r="BB907" s="443"/>
      <c r="BC907" s="443"/>
      <c r="BD907" s="429"/>
      <c r="BE907" s="429"/>
      <c r="BF907" s="429"/>
      <c r="BG907" s="429"/>
      <c r="BH907" s="171"/>
      <c r="BI907" s="171"/>
      <c r="BJ907" s="171"/>
      <c r="BK907" s="171"/>
    </row>
    <row r="908" spans="1:63" ht="15.75" customHeight="1" x14ac:dyDescent="0.35">
      <c r="A908" s="429"/>
      <c r="B908" s="429"/>
      <c r="C908" s="429"/>
      <c r="D908" s="429"/>
      <c r="E908" s="429"/>
      <c r="F908" s="429"/>
      <c r="G908" s="429"/>
      <c r="H908" s="429"/>
      <c r="I908" s="429"/>
      <c r="J908" s="429"/>
      <c r="K908" s="429"/>
      <c r="L908" s="429"/>
      <c r="M908" s="429"/>
      <c r="N908" s="429"/>
      <c r="O908" s="429"/>
      <c r="P908" s="429"/>
      <c r="Q908" s="429"/>
      <c r="R908" s="429"/>
      <c r="S908" s="429"/>
      <c r="T908" s="429"/>
      <c r="U908" s="429"/>
      <c r="V908" s="429"/>
      <c r="W908" s="429"/>
      <c r="X908" s="429"/>
      <c r="Y908" s="429"/>
      <c r="Z908" s="429"/>
      <c r="AA908" s="443"/>
      <c r="AB908" s="443"/>
      <c r="AC908" s="443"/>
      <c r="AD908" s="443"/>
      <c r="AE908" s="443"/>
      <c r="AF908" s="443"/>
      <c r="AG908" s="443"/>
      <c r="AH908" s="443"/>
      <c r="AI908" s="443"/>
      <c r="AJ908" s="443"/>
      <c r="AK908" s="443"/>
      <c r="AL908" s="443"/>
      <c r="AM908" s="443"/>
      <c r="AN908" s="443"/>
      <c r="AO908" s="443"/>
      <c r="AP908" s="443"/>
      <c r="AQ908" s="443"/>
      <c r="AR908" s="443"/>
      <c r="AS908" s="443"/>
      <c r="AT908" s="443"/>
      <c r="AU908" s="443"/>
      <c r="AV908" s="443"/>
      <c r="AW908" s="443"/>
      <c r="AX908" s="443"/>
      <c r="AY908" s="443"/>
      <c r="AZ908" s="443"/>
      <c r="BA908" s="443"/>
      <c r="BB908" s="443"/>
      <c r="BC908" s="443"/>
      <c r="BD908" s="429"/>
      <c r="BE908" s="429"/>
      <c r="BF908" s="429"/>
      <c r="BG908" s="429"/>
      <c r="BH908" s="171"/>
      <c r="BI908" s="171"/>
      <c r="BJ908" s="171"/>
      <c r="BK908" s="171"/>
    </row>
    <row r="909" spans="1:63" ht="15.75" customHeight="1" x14ac:dyDescent="0.35">
      <c r="A909" s="429"/>
      <c r="B909" s="429"/>
      <c r="C909" s="429"/>
      <c r="D909" s="429"/>
      <c r="E909" s="429"/>
      <c r="F909" s="429"/>
      <c r="G909" s="429"/>
      <c r="H909" s="429"/>
      <c r="I909" s="429"/>
      <c r="J909" s="429"/>
      <c r="K909" s="429"/>
      <c r="L909" s="429"/>
      <c r="M909" s="429"/>
      <c r="N909" s="429"/>
      <c r="O909" s="429"/>
      <c r="P909" s="429"/>
      <c r="Q909" s="429"/>
      <c r="R909" s="429"/>
      <c r="S909" s="429"/>
      <c r="T909" s="429"/>
      <c r="U909" s="429"/>
      <c r="V909" s="429"/>
      <c r="W909" s="429"/>
      <c r="X909" s="429"/>
      <c r="Y909" s="429"/>
      <c r="Z909" s="429"/>
      <c r="AA909" s="443"/>
      <c r="AB909" s="443"/>
      <c r="AC909" s="443"/>
      <c r="AD909" s="443"/>
      <c r="AE909" s="443"/>
      <c r="AF909" s="443"/>
      <c r="AG909" s="443"/>
      <c r="AH909" s="443"/>
      <c r="AI909" s="443"/>
      <c r="AJ909" s="443"/>
      <c r="AK909" s="443"/>
      <c r="AL909" s="443"/>
      <c r="AM909" s="443"/>
      <c r="AN909" s="443"/>
      <c r="AO909" s="443"/>
      <c r="AP909" s="443"/>
      <c r="AQ909" s="443"/>
      <c r="AR909" s="443"/>
      <c r="AS909" s="443"/>
      <c r="AT909" s="443"/>
      <c r="AU909" s="443"/>
      <c r="AV909" s="443"/>
      <c r="AW909" s="443"/>
      <c r="AX909" s="443"/>
      <c r="AY909" s="443"/>
      <c r="AZ909" s="443"/>
      <c r="BA909" s="443"/>
      <c r="BB909" s="443"/>
      <c r="BC909" s="443"/>
      <c r="BD909" s="429"/>
      <c r="BE909" s="429"/>
      <c r="BF909" s="429"/>
      <c r="BG909" s="429"/>
      <c r="BH909" s="171"/>
      <c r="BI909" s="171"/>
      <c r="BJ909" s="171"/>
      <c r="BK909" s="171"/>
    </row>
    <row r="910" spans="1:63" ht="15.75" customHeight="1" x14ac:dyDescent="0.35">
      <c r="A910" s="429"/>
      <c r="B910" s="429"/>
      <c r="C910" s="429"/>
      <c r="D910" s="429"/>
      <c r="E910" s="429"/>
      <c r="F910" s="429"/>
      <c r="G910" s="429"/>
      <c r="H910" s="429"/>
      <c r="I910" s="429"/>
      <c r="J910" s="429"/>
      <c r="K910" s="429"/>
      <c r="L910" s="429"/>
      <c r="M910" s="429"/>
      <c r="N910" s="429"/>
      <c r="O910" s="429"/>
      <c r="P910" s="429"/>
      <c r="Q910" s="429"/>
      <c r="R910" s="429"/>
      <c r="S910" s="429"/>
      <c r="T910" s="429"/>
      <c r="U910" s="429"/>
      <c r="V910" s="429"/>
      <c r="W910" s="429"/>
      <c r="X910" s="429"/>
      <c r="Y910" s="429"/>
      <c r="Z910" s="429"/>
      <c r="AA910" s="443"/>
      <c r="AB910" s="443"/>
      <c r="AC910" s="443"/>
      <c r="AD910" s="443"/>
      <c r="AE910" s="443"/>
      <c r="AF910" s="443"/>
      <c r="AG910" s="443"/>
      <c r="AH910" s="443"/>
      <c r="AI910" s="443"/>
      <c r="AJ910" s="443"/>
      <c r="AK910" s="443"/>
      <c r="AL910" s="443"/>
      <c r="AM910" s="443"/>
      <c r="AN910" s="443"/>
      <c r="AO910" s="443"/>
      <c r="AP910" s="443"/>
      <c r="AQ910" s="443"/>
      <c r="AR910" s="443"/>
      <c r="AS910" s="443"/>
      <c r="AT910" s="443"/>
      <c r="AU910" s="443"/>
      <c r="AV910" s="443"/>
      <c r="AW910" s="443"/>
      <c r="AX910" s="443"/>
      <c r="AY910" s="443"/>
      <c r="AZ910" s="443"/>
      <c r="BA910" s="443"/>
      <c r="BB910" s="443"/>
      <c r="BC910" s="443"/>
      <c r="BD910" s="429"/>
      <c r="BE910" s="429"/>
      <c r="BF910" s="429"/>
      <c r="BG910" s="429"/>
      <c r="BH910" s="171"/>
      <c r="BI910" s="171"/>
      <c r="BJ910" s="171"/>
      <c r="BK910" s="171"/>
    </row>
    <row r="911" spans="1:63" ht="15.75" customHeight="1" x14ac:dyDescent="0.35">
      <c r="A911" s="429"/>
      <c r="B911" s="429"/>
      <c r="C911" s="429"/>
      <c r="D911" s="429"/>
      <c r="E911" s="429"/>
      <c r="F911" s="429"/>
      <c r="G911" s="429"/>
      <c r="H911" s="429"/>
      <c r="I911" s="429"/>
      <c r="J911" s="429"/>
      <c r="K911" s="429"/>
      <c r="L911" s="429"/>
      <c r="M911" s="429"/>
      <c r="N911" s="429"/>
      <c r="O911" s="429"/>
      <c r="P911" s="429"/>
      <c r="Q911" s="429"/>
      <c r="R911" s="429"/>
      <c r="S911" s="429"/>
      <c r="T911" s="429"/>
      <c r="U911" s="429"/>
      <c r="V911" s="429"/>
      <c r="W911" s="429"/>
      <c r="X911" s="429"/>
      <c r="Y911" s="429"/>
      <c r="Z911" s="429"/>
      <c r="AA911" s="443"/>
      <c r="AB911" s="443"/>
      <c r="AC911" s="443"/>
      <c r="AD911" s="443"/>
      <c r="AE911" s="443"/>
      <c r="AF911" s="443"/>
      <c r="AG911" s="443"/>
      <c r="AH911" s="443"/>
      <c r="AI911" s="443"/>
      <c r="AJ911" s="443"/>
      <c r="AK911" s="443"/>
      <c r="AL911" s="443"/>
      <c r="AM911" s="443"/>
      <c r="AN911" s="443"/>
      <c r="AO911" s="443"/>
      <c r="AP911" s="443"/>
      <c r="AQ911" s="443"/>
      <c r="AR911" s="443"/>
      <c r="AS911" s="443"/>
      <c r="AT911" s="443"/>
      <c r="AU911" s="443"/>
      <c r="AV911" s="443"/>
      <c r="AW911" s="443"/>
      <c r="AX911" s="443"/>
      <c r="AY911" s="443"/>
      <c r="AZ911" s="443"/>
      <c r="BA911" s="443"/>
      <c r="BB911" s="443"/>
      <c r="BC911" s="443"/>
      <c r="BD911" s="429"/>
      <c r="BE911" s="429"/>
      <c r="BF911" s="429"/>
      <c r="BG911" s="429"/>
      <c r="BH911" s="171"/>
      <c r="BI911" s="171"/>
      <c r="BJ911" s="171"/>
      <c r="BK911" s="171"/>
    </row>
    <row r="912" spans="1:63" ht="15.75" customHeight="1" x14ac:dyDescent="0.35">
      <c r="A912" s="429"/>
      <c r="B912" s="429"/>
      <c r="C912" s="429"/>
      <c r="D912" s="429"/>
      <c r="E912" s="429"/>
      <c r="F912" s="429"/>
      <c r="G912" s="429"/>
      <c r="H912" s="429"/>
      <c r="I912" s="429"/>
      <c r="J912" s="429"/>
      <c r="K912" s="429"/>
      <c r="L912" s="429"/>
      <c r="M912" s="429"/>
      <c r="N912" s="429"/>
      <c r="O912" s="429"/>
      <c r="P912" s="429"/>
      <c r="Q912" s="429"/>
      <c r="R912" s="429"/>
      <c r="S912" s="429"/>
      <c r="T912" s="429"/>
      <c r="U912" s="429"/>
      <c r="V912" s="429"/>
      <c r="W912" s="429"/>
      <c r="X912" s="429"/>
      <c r="Y912" s="429"/>
      <c r="Z912" s="429"/>
      <c r="AA912" s="443"/>
      <c r="AB912" s="443"/>
      <c r="AC912" s="443"/>
      <c r="AD912" s="443"/>
      <c r="AE912" s="443"/>
      <c r="AF912" s="443"/>
      <c r="AG912" s="443"/>
      <c r="AH912" s="443"/>
      <c r="AI912" s="443"/>
      <c r="AJ912" s="443"/>
      <c r="AK912" s="443"/>
      <c r="AL912" s="443"/>
      <c r="AM912" s="443"/>
      <c r="AN912" s="443"/>
      <c r="AO912" s="443"/>
      <c r="AP912" s="443"/>
      <c r="AQ912" s="443"/>
      <c r="AR912" s="443"/>
      <c r="AS912" s="443"/>
      <c r="AT912" s="443"/>
      <c r="AU912" s="443"/>
      <c r="AV912" s="443"/>
      <c r="AW912" s="443"/>
      <c r="AX912" s="443"/>
      <c r="AY912" s="443"/>
      <c r="AZ912" s="443"/>
      <c r="BA912" s="443"/>
      <c r="BB912" s="443"/>
      <c r="BC912" s="443"/>
      <c r="BD912" s="429"/>
      <c r="BE912" s="429"/>
      <c r="BF912" s="429"/>
      <c r="BG912" s="429"/>
      <c r="BH912" s="171"/>
      <c r="BI912" s="171"/>
      <c r="BJ912" s="171"/>
      <c r="BK912" s="171"/>
    </row>
    <row r="913" spans="1:63" ht="15.75" customHeight="1" x14ac:dyDescent="0.35">
      <c r="A913" s="429"/>
      <c r="B913" s="429"/>
      <c r="C913" s="429"/>
      <c r="D913" s="429"/>
      <c r="E913" s="429"/>
      <c r="F913" s="429"/>
      <c r="G913" s="429"/>
      <c r="H913" s="429"/>
      <c r="I913" s="429"/>
      <c r="J913" s="429"/>
      <c r="K913" s="429"/>
      <c r="L913" s="429"/>
      <c r="M913" s="429"/>
      <c r="N913" s="429"/>
      <c r="O913" s="429"/>
      <c r="P913" s="429"/>
      <c r="Q913" s="429"/>
      <c r="R913" s="429"/>
      <c r="S913" s="429"/>
      <c r="T913" s="429"/>
      <c r="U913" s="429"/>
      <c r="V913" s="429"/>
      <c r="W913" s="429"/>
      <c r="X913" s="429"/>
      <c r="Y913" s="429"/>
      <c r="Z913" s="429"/>
      <c r="AA913" s="443"/>
      <c r="AB913" s="443"/>
      <c r="AC913" s="443"/>
      <c r="AD913" s="443"/>
      <c r="AE913" s="443"/>
      <c r="AF913" s="443"/>
      <c r="AG913" s="443"/>
      <c r="AH913" s="443"/>
      <c r="AI913" s="443"/>
      <c r="AJ913" s="443"/>
      <c r="AK913" s="443"/>
      <c r="AL913" s="443"/>
      <c r="AM913" s="443"/>
      <c r="AN913" s="443"/>
      <c r="AO913" s="443"/>
      <c r="AP913" s="443"/>
      <c r="AQ913" s="443"/>
      <c r="AR913" s="443"/>
      <c r="AS913" s="443"/>
      <c r="AT913" s="443"/>
      <c r="AU913" s="443"/>
      <c r="AV913" s="443"/>
      <c r="AW913" s="443"/>
      <c r="AX913" s="443"/>
      <c r="AY913" s="443"/>
      <c r="AZ913" s="443"/>
      <c r="BA913" s="443"/>
      <c r="BB913" s="443"/>
      <c r="BC913" s="443"/>
      <c r="BD913" s="429"/>
      <c r="BE913" s="429"/>
      <c r="BF913" s="429"/>
      <c r="BG913" s="429"/>
      <c r="BH913" s="172"/>
      <c r="BI913" s="172"/>
      <c r="BJ913" s="172"/>
      <c r="BK913" s="172"/>
    </row>
    <row r="914" spans="1:63" ht="15.75" customHeight="1" x14ac:dyDescent="0.35">
      <c r="A914" s="429"/>
      <c r="B914" s="429"/>
      <c r="C914" s="429"/>
      <c r="D914" s="429"/>
      <c r="E914" s="429"/>
      <c r="F914" s="429"/>
      <c r="G914" s="429"/>
      <c r="H914" s="429"/>
      <c r="I914" s="429"/>
      <c r="J914" s="429"/>
      <c r="K914" s="429"/>
      <c r="L914" s="429"/>
      <c r="M914" s="429"/>
      <c r="N914" s="429"/>
      <c r="O914" s="429"/>
      <c r="P914" s="429"/>
      <c r="Q914" s="429"/>
      <c r="R914" s="429"/>
      <c r="S914" s="429"/>
      <c r="T914" s="429"/>
      <c r="U914" s="429"/>
      <c r="V914" s="429"/>
      <c r="W914" s="429"/>
      <c r="X914" s="429"/>
      <c r="Y914" s="429"/>
      <c r="Z914" s="429"/>
      <c r="AA914" s="443"/>
      <c r="AB914" s="443"/>
      <c r="AC914" s="443"/>
      <c r="AD914" s="443"/>
      <c r="AE914" s="443"/>
      <c r="AF914" s="443"/>
      <c r="AG914" s="443"/>
      <c r="AH914" s="443"/>
      <c r="AI914" s="443"/>
      <c r="AJ914" s="443"/>
      <c r="AK914" s="443"/>
      <c r="AL914" s="443"/>
      <c r="AM914" s="443"/>
      <c r="AN914" s="443"/>
      <c r="AO914" s="443"/>
      <c r="AP914" s="443"/>
      <c r="AQ914" s="443"/>
      <c r="AR914" s="443"/>
      <c r="AS914" s="443"/>
      <c r="AT914" s="443"/>
      <c r="AU914" s="443"/>
      <c r="AV914" s="443"/>
      <c r="AW914" s="443"/>
      <c r="AX914" s="443"/>
      <c r="AY914" s="443"/>
      <c r="AZ914" s="443"/>
      <c r="BA914" s="443"/>
      <c r="BB914" s="443"/>
      <c r="BC914" s="443"/>
      <c r="BD914" s="429"/>
      <c r="BE914" s="429"/>
      <c r="BF914" s="429"/>
      <c r="BG914" s="429"/>
      <c r="BH914" s="172"/>
      <c r="BI914" s="172"/>
      <c r="BJ914" s="172"/>
      <c r="BK914" s="172"/>
    </row>
    <row r="915" spans="1:63" ht="15.75" customHeight="1" x14ac:dyDescent="0.35">
      <c r="A915" s="429"/>
      <c r="B915" s="429"/>
      <c r="C915" s="429"/>
      <c r="D915" s="429"/>
      <c r="E915" s="429"/>
      <c r="F915" s="429"/>
      <c r="G915" s="429"/>
      <c r="H915" s="429"/>
      <c r="I915" s="429"/>
      <c r="J915" s="429"/>
      <c r="K915" s="429"/>
      <c r="L915" s="429"/>
      <c r="M915" s="429"/>
      <c r="N915" s="429"/>
      <c r="O915" s="429"/>
      <c r="P915" s="429"/>
      <c r="Q915" s="429"/>
      <c r="R915" s="429"/>
      <c r="S915" s="429"/>
      <c r="T915" s="429"/>
      <c r="U915" s="429"/>
      <c r="V915" s="429"/>
      <c r="W915" s="429"/>
      <c r="X915" s="429"/>
      <c r="Y915" s="429"/>
      <c r="Z915" s="429"/>
      <c r="AA915" s="443"/>
      <c r="AB915" s="443"/>
      <c r="AC915" s="443"/>
      <c r="AD915" s="443"/>
      <c r="AE915" s="443"/>
      <c r="AF915" s="443"/>
      <c r="AG915" s="443"/>
      <c r="AH915" s="443"/>
      <c r="AI915" s="443"/>
      <c r="AJ915" s="443"/>
      <c r="AK915" s="443"/>
      <c r="AL915" s="443"/>
      <c r="AM915" s="443"/>
      <c r="AN915" s="443"/>
      <c r="AO915" s="443"/>
      <c r="AP915" s="443"/>
      <c r="AQ915" s="443"/>
      <c r="AR915" s="443"/>
      <c r="AS915" s="443"/>
      <c r="AT915" s="443"/>
      <c r="AU915" s="443"/>
      <c r="AV915" s="443"/>
      <c r="AW915" s="443"/>
      <c r="AX915" s="443"/>
      <c r="AY915" s="443"/>
      <c r="AZ915" s="443"/>
      <c r="BA915" s="443"/>
      <c r="BB915" s="443"/>
      <c r="BC915" s="443"/>
      <c r="BD915" s="429"/>
      <c r="BE915" s="429"/>
      <c r="BF915" s="429"/>
      <c r="BG915" s="429"/>
      <c r="BH915" s="174"/>
      <c r="BI915" s="174"/>
      <c r="BJ915" s="174"/>
      <c r="BK915" s="174"/>
    </row>
    <row r="916" spans="1:63" ht="15.75" customHeight="1" x14ac:dyDescent="0.35">
      <c r="A916" s="429"/>
      <c r="B916" s="429"/>
      <c r="C916" s="429"/>
      <c r="D916" s="429"/>
      <c r="E916" s="429"/>
      <c r="F916" s="429"/>
      <c r="G916" s="429"/>
      <c r="H916" s="429"/>
      <c r="I916" s="429"/>
      <c r="J916" s="429"/>
      <c r="K916" s="429"/>
      <c r="L916" s="429"/>
      <c r="M916" s="429"/>
      <c r="N916" s="429"/>
      <c r="O916" s="429"/>
      <c r="P916" s="429"/>
      <c r="Q916" s="429"/>
      <c r="R916" s="429"/>
      <c r="S916" s="429"/>
      <c r="T916" s="429"/>
      <c r="U916" s="429"/>
      <c r="V916" s="429"/>
      <c r="W916" s="429"/>
      <c r="X916" s="429"/>
      <c r="Y916" s="429"/>
      <c r="Z916" s="429"/>
      <c r="AA916" s="443"/>
      <c r="AB916" s="443"/>
      <c r="AC916" s="443"/>
      <c r="AD916" s="443"/>
      <c r="AE916" s="443"/>
      <c r="AF916" s="443"/>
      <c r="AG916" s="443"/>
      <c r="AH916" s="443"/>
      <c r="AI916" s="443"/>
      <c r="AJ916" s="443"/>
      <c r="AK916" s="443"/>
      <c r="AL916" s="443"/>
      <c r="AM916" s="443"/>
      <c r="AN916" s="443"/>
      <c r="AO916" s="443"/>
      <c r="AP916" s="443"/>
      <c r="AQ916" s="443"/>
      <c r="AR916" s="443"/>
      <c r="AS916" s="443"/>
      <c r="AT916" s="443"/>
      <c r="AU916" s="443"/>
      <c r="AV916" s="443"/>
      <c r="AW916" s="443"/>
      <c r="AX916" s="443"/>
      <c r="AY916" s="443"/>
      <c r="AZ916" s="443"/>
      <c r="BA916" s="443"/>
      <c r="BB916" s="443"/>
      <c r="BC916" s="443"/>
      <c r="BD916" s="429"/>
      <c r="BE916" s="429"/>
      <c r="BF916" s="429"/>
      <c r="BG916" s="429"/>
      <c r="BH916" s="174"/>
      <c r="BI916" s="174"/>
      <c r="BJ916" s="174"/>
      <c r="BK916" s="174"/>
    </row>
    <row r="917" spans="1:63" ht="15.75" customHeight="1" x14ac:dyDescent="0.35">
      <c r="A917" s="429"/>
      <c r="B917" s="429"/>
      <c r="C917" s="429"/>
      <c r="D917" s="429"/>
      <c r="E917" s="429"/>
      <c r="F917" s="429"/>
      <c r="G917" s="429"/>
      <c r="H917" s="429"/>
      <c r="I917" s="429"/>
      <c r="J917" s="429"/>
      <c r="K917" s="429"/>
      <c r="L917" s="429"/>
      <c r="M917" s="429"/>
      <c r="N917" s="429"/>
      <c r="O917" s="429"/>
      <c r="P917" s="429"/>
      <c r="Q917" s="429"/>
      <c r="R917" s="429"/>
      <c r="S917" s="429"/>
      <c r="T917" s="429"/>
      <c r="U917" s="429"/>
      <c r="V917" s="429"/>
      <c r="W917" s="429"/>
      <c r="X917" s="429"/>
      <c r="Y917" s="429"/>
      <c r="Z917" s="429"/>
      <c r="AA917" s="443"/>
      <c r="AB917" s="443"/>
      <c r="AC917" s="443"/>
      <c r="AD917" s="443"/>
      <c r="AE917" s="443"/>
      <c r="AF917" s="443"/>
      <c r="AG917" s="443"/>
      <c r="AH917" s="443"/>
      <c r="AI917" s="443"/>
      <c r="AJ917" s="443"/>
      <c r="AK917" s="443"/>
      <c r="AL917" s="443"/>
      <c r="AM917" s="443"/>
      <c r="AN917" s="443"/>
      <c r="AO917" s="443"/>
      <c r="AP917" s="443"/>
      <c r="AQ917" s="443"/>
      <c r="AR917" s="443"/>
      <c r="AS917" s="443"/>
      <c r="AT917" s="443"/>
      <c r="AU917" s="443"/>
      <c r="AV917" s="443"/>
      <c r="AW917" s="443"/>
      <c r="AX917" s="443"/>
      <c r="AY917" s="443"/>
      <c r="AZ917" s="443"/>
      <c r="BA917" s="443"/>
      <c r="BB917" s="443"/>
      <c r="BC917" s="443"/>
      <c r="BD917" s="429"/>
      <c r="BE917" s="429"/>
      <c r="BF917" s="429"/>
      <c r="BG917" s="429"/>
      <c r="BH917" s="171"/>
      <c r="BI917" s="171"/>
      <c r="BJ917" s="171"/>
      <c r="BK917" s="171"/>
    </row>
    <row r="918" spans="1:63" ht="15.75" customHeight="1" x14ac:dyDescent="0.25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2"/>
      <c r="X918" s="172"/>
      <c r="Y918" s="172"/>
      <c r="Z918" s="172"/>
      <c r="AA918" s="173"/>
      <c r="AB918" s="173"/>
      <c r="AC918" s="173"/>
      <c r="AD918" s="173"/>
      <c r="AE918" s="173"/>
      <c r="AF918" s="173"/>
      <c r="AG918" s="173"/>
      <c r="AH918" s="173"/>
      <c r="AI918" s="173"/>
      <c r="AJ918" s="173"/>
      <c r="AK918" s="173"/>
      <c r="AL918" s="173"/>
      <c r="AM918" s="173"/>
      <c r="AN918" s="173"/>
      <c r="AO918" s="173"/>
      <c r="AP918" s="173"/>
      <c r="AQ918" s="173"/>
      <c r="AR918" s="173"/>
      <c r="AS918" s="173"/>
      <c r="AT918" s="173"/>
      <c r="AU918" s="173"/>
      <c r="AV918" s="173"/>
      <c r="AW918" s="173"/>
      <c r="AX918" s="173"/>
      <c r="AY918" s="173"/>
      <c r="AZ918" s="173"/>
      <c r="BA918" s="173"/>
      <c r="BB918" s="173"/>
      <c r="BC918" s="173"/>
      <c r="BD918" s="174"/>
      <c r="BE918" s="174"/>
      <c r="BF918" s="174"/>
      <c r="BG918" s="174"/>
      <c r="BH918" s="174"/>
      <c r="BI918" s="174"/>
      <c r="BJ918" s="174"/>
      <c r="BK918" s="174"/>
    </row>
    <row r="919" spans="1:63" ht="15.75" customHeight="1" x14ac:dyDescent="0.25">
      <c r="W919" s="172"/>
      <c r="X919" s="172"/>
      <c r="Y919" s="172"/>
      <c r="Z919" s="172"/>
      <c r="AA919" s="173"/>
      <c r="AB919" s="173"/>
      <c r="AC919" s="173"/>
      <c r="AD919" s="173"/>
      <c r="AE919" s="173"/>
      <c r="AF919" s="173"/>
      <c r="AG919" s="173"/>
      <c r="AH919" s="173"/>
      <c r="AI919" s="173"/>
      <c r="AJ919" s="173"/>
      <c r="AK919" s="173"/>
      <c r="AL919" s="173"/>
      <c r="AM919" s="173"/>
      <c r="AN919" s="173"/>
      <c r="AO919" s="173"/>
      <c r="AP919" s="173"/>
      <c r="AQ919" s="173"/>
      <c r="AR919" s="173"/>
      <c r="AS919" s="173"/>
      <c r="AT919" s="173"/>
      <c r="AU919" s="173"/>
      <c r="AV919" s="173"/>
      <c r="AW919" s="173"/>
      <c r="AX919" s="173"/>
      <c r="AY919" s="173"/>
      <c r="AZ919" s="173"/>
      <c r="BA919" s="173"/>
      <c r="BB919" s="173"/>
      <c r="BC919" s="173"/>
      <c r="BD919" s="174"/>
    </row>
    <row r="920" spans="1:63" ht="15.75" customHeight="1" x14ac:dyDescent="0.25">
      <c r="W920" s="172"/>
      <c r="X920" s="172"/>
      <c r="Y920" s="172"/>
      <c r="Z920" s="172"/>
      <c r="AA920" s="173"/>
      <c r="AB920" s="173"/>
      <c r="AC920" s="173"/>
      <c r="AD920" s="173"/>
      <c r="AE920" s="173"/>
      <c r="AF920" s="173"/>
      <c r="AG920" s="173"/>
      <c r="AH920" s="173"/>
      <c r="AI920" s="173"/>
      <c r="AJ920" s="173"/>
      <c r="AK920" s="173"/>
      <c r="AL920" s="173"/>
      <c r="AM920" s="173"/>
      <c r="AN920" s="173"/>
      <c r="AO920" s="173"/>
      <c r="AP920" s="173"/>
      <c r="AQ920" s="173"/>
      <c r="AR920" s="173"/>
      <c r="AS920" s="173"/>
      <c r="AT920" s="173"/>
      <c r="AU920" s="173"/>
      <c r="AV920" s="173"/>
      <c r="AW920" s="173"/>
      <c r="AX920" s="173"/>
      <c r="AY920" s="173"/>
      <c r="AZ920" s="173"/>
      <c r="BA920" s="173"/>
      <c r="BB920" s="173"/>
      <c r="BC920" s="173"/>
      <c r="BD920" s="174"/>
    </row>
    <row r="921" spans="1:63" ht="15.75" customHeight="1" x14ac:dyDescent="0.25">
      <c r="W921" s="172"/>
      <c r="X921" s="172"/>
      <c r="Y921" s="172"/>
      <c r="Z921" s="172"/>
      <c r="AA921" s="173"/>
      <c r="AB921" s="173"/>
      <c r="AC921" s="173"/>
      <c r="AD921" s="173"/>
      <c r="AE921" s="173"/>
      <c r="AF921" s="173"/>
      <c r="AG921" s="173"/>
      <c r="AH921" s="173"/>
      <c r="AI921" s="173"/>
      <c r="AJ921" s="173"/>
      <c r="AK921" s="173"/>
      <c r="AL921" s="173"/>
      <c r="AM921" s="173"/>
      <c r="AN921" s="173"/>
      <c r="AO921" s="173"/>
      <c r="AP921" s="173"/>
      <c r="AQ921" s="173"/>
      <c r="AR921" s="173"/>
      <c r="AS921" s="173"/>
      <c r="AT921" s="173"/>
      <c r="AU921" s="173"/>
      <c r="AV921" s="173"/>
      <c r="AW921" s="173"/>
      <c r="AX921" s="173"/>
      <c r="AY921" s="173"/>
      <c r="AZ921" s="173"/>
      <c r="BA921" s="173"/>
      <c r="BB921" s="173"/>
      <c r="BC921" s="173"/>
      <c r="BD921" s="174"/>
    </row>
    <row r="922" spans="1:63" ht="15.75" customHeight="1" x14ac:dyDescent="0.25">
      <c r="W922" s="174"/>
      <c r="X922" s="174"/>
      <c r="Y922" s="174"/>
      <c r="Z922" s="173"/>
      <c r="AA922" s="173"/>
      <c r="AB922" s="173"/>
      <c r="AC922" s="173"/>
      <c r="AD922" s="173"/>
      <c r="AE922" s="173"/>
      <c r="AF922" s="173"/>
      <c r="AG922" s="173"/>
      <c r="AH922" s="173"/>
      <c r="AI922" s="173"/>
      <c r="AJ922" s="173"/>
      <c r="AK922" s="173"/>
      <c r="AL922" s="173"/>
      <c r="AM922" s="173"/>
      <c r="AN922" s="173"/>
      <c r="AO922" s="173"/>
      <c r="AP922" s="173"/>
      <c r="AQ922" s="173"/>
      <c r="AR922" s="173"/>
      <c r="AS922" s="173"/>
      <c r="AT922" s="173"/>
      <c r="AU922" s="173"/>
      <c r="AV922" s="173"/>
      <c r="AW922" s="173"/>
      <c r="AX922" s="173"/>
      <c r="AY922" s="173"/>
      <c r="AZ922" s="173"/>
      <c r="BA922" s="173"/>
      <c r="BB922" s="173"/>
      <c r="BC922" s="173"/>
      <c r="BD922" s="174"/>
    </row>
    <row r="923" spans="1:63" ht="15.75" customHeight="1" x14ac:dyDescent="0.25">
      <c r="W923" s="174"/>
      <c r="X923" s="174"/>
      <c r="Y923" s="174"/>
      <c r="Z923" s="173"/>
      <c r="AA923" s="173"/>
      <c r="AB923" s="173"/>
      <c r="AC923" s="173"/>
      <c r="AD923" s="173"/>
      <c r="AE923" s="173"/>
      <c r="AF923" s="173"/>
      <c r="AG923" s="173"/>
      <c r="AH923" s="173"/>
      <c r="AI923" s="173"/>
      <c r="AJ923" s="173"/>
      <c r="AK923" s="173"/>
      <c r="AL923" s="173"/>
      <c r="AM923" s="173"/>
      <c r="AN923" s="173"/>
      <c r="AO923" s="173"/>
      <c r="AP923" s="173"/>
      <c r="AQ923" s="173"/>
      <c r="AR923" s="173"/>
      <c r="AS923" s="173"/>
      <c r="AT923" s="173"/>
      <c r="AU923" s="173"/>
      <c r="AV923" s="173"/>
      <c r="AW923" s="173"/>
      <c r="AX923" s="173"/>
      <c r="AY923" s="173"/>
      <c r="AZ923" s="173"/>
      <c r="BA923" s="173"/>
      <c r="BB923" s="173"/>
      <c r="BC923" s="173"/>
      <c r="BD923" s="174"/>
    </row>
    <row r="924" spans="1:63" ht="15.75" customHeight="1" x14ac:dyDescent="0.25">
      <c r="W924" s="174"/>
      <c r="X924" s="174"/>
      <c r="Y924" s="174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  <c r="AK924" s="173"/>
      <c r="AL924" s="173"/>
      <c r="AM924" s="173"/>
      <c r="AN924" s="173"/>
      <c r="AO924" s="173"/>
      <c r="AP924" s="173"/>
      <c r="AQ924" s="173"/>
      <c r="AR924" s="173"/>
      <c r="AS924" s="173"/>
      <c r="AT924" s="173"/>
      <c r="AU924" s="173"/>
      <c r="AV924" s="173"/>
      <c r="AW924" s="173"/>
      <c r="AX924" s="173"/>
      <c r="AY924" s="173"/>
      <c r="AZ924" s="173"/>
      <c r="BA924" s="173"/>
      <c r="BB924" s="173"/>
      <c r="BC924" s="173"/>
      <c r="BD924" s="174"/>
    </row>
    <row r="925" spans="1:63" ht="15.75" customHeight="1" x14ac:dyDescent="0.25">
      <c r="W925" s="174"/>
      <c r="X925" s="174"/>
      <c r="Y925" s="174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  <c r="AK925" s="173"/>
      <c r="AL925" s="173"/>
      <c r="AM925" s="173"/>
      <c r="AN925" s="173"/>
      <c r="AO925" s="173"/>
      <c r="AP925" s="173"/>
      <c r="AQ925" s="173"/>
      <c r="AR925" s="173"/>
      <c r="AS925" s="173"/>
      <c r="AT925" s="173"/>
      <c r="AU925" s="173"/>
      <c r="AV925" s="173"/>
      <c r="AW925" s="173"/>
      <c r="AX925" s="173"/>
      <c r="AY925" s="173"/>
      <c r="AZ925" s="173"/>
      <c r="BA925" s="173"/>
      <c r="BB925" s="173"/>
      <c r="BC925" s="173"/>
      <c r="BD925" s="174"/>
    </row>
  </sheetData>
  <mergeCells count="1374">
    <mergeCell ref="A35:C35"/>
    <mergeCell ref="A36:C36"/>
    <mergeCell ref="A69:C69"/>
    <mergeCell ref="A74:C74"/>
    <mergeCell ref="A75:C75"/>
    <mergeCell ref="A76:C76"/>
    <mergeCell ref="A48:C48"/>
    <mergeCell ref="A49:C49"/>
    <mergeCell ref="W315:Y315"/>
    <mergeCell ref="W194:Y194"/>
    <mergeCell ref="A200:C200"/>
    <mergeCell ref="W200:Y200"/>
    <mergeCell ref="A201:C201"/>
    <mergeCell ref="A202:C202"/>
    <mergeCell ref="W202:Y202"/>
    <mergeCell ref="W198:Y198"/>
    <mergeCell ref="A222:C222"/>
    <mergeCell ref="W222:Y222"/>
    <mergeCell ref="A172:C172"/>
    <mergeCell ref="W172:Y172"/>
    <mergeCell ref="A173:C173"/>
    <mergeCell ref="W173:Y173"/>
    <mergeCell ref="A174:C174"/>
    <mergeCell ref="W174:Y174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W521:Y521"/>
    <mergeCell ref="W548:Y548"/>
    <mergeCell ref="A315:C315"/>
    <mergeCell ref="W69:Y69"/>
    <mergeCell ref="A72:C72"/>
    <mergeCell ref="W72:Y72"/>
    <mergeCell ref="A208:C208"/>
    <mergeCell ref="A51:C51"/>
    <mergeCell ref="W51:Y51"/>
    <mergeCell ref="A515:C515"/>
    <mergeCell ref="W515:Y515"/>
    <mergeCell ref="A516:C516"/>
    <mergeCell ref="W516:Y516"/>
    <mergeCell ref="A517:C517"/>
    <mergeCell ref="W517:Y517"/>
    <mergeCell ref="A518:C518"/>
    <mergeCell ref="W518:Y518"/>
    <mergeCell ref="A175:C175"/>
    <mergeCell ref="W175:Y175"/>
    <mergeCell ref="A181:C181"/>
    <mergeCell ref="A182:C182"/>
    <mergeCell ref="A183:C183"/>
    <mergeCell ref="A184:C184"/>
    <mergeCell ref="A185:C185"/>
    <mergeCell ref="W201:Y201"/>
    <mergeCell ref="W212:Y212"/>
    <mergeCell ref="J1:P1"/>
    <mergeCell ref="Q1:V1"/>
    <mergeCell ref="W1:AC1"/>
    <mergeCell ref="W574:Y574"/>
    <mergeCell ref="A71:C71"/>
    <mergeCell ref="W50:Y50"/>
    <mergeCell ref="A70:C70"/>
    <mergeCell ref="W70:Y70"/>
    <mergeCell ref="A302:C302"/>
    <mergeCell ref="W302:Y302"/>
    <mergeCell ref="AX61:BA61"/>
    <mergeCell ref="AX62:BA62"/>
    <mergeCell ref="AX63:BA63"/>
    <mergeCell ref="AD64:AF64"/>
    <mergeCell ref="W66:Y66"/>
    <mergeCell ref="A67:C67"/>
    <mergeCell ref="W67:Y67"/>
    <mergeCell ref="A68:C68"/>
    <mergeCell ref="W68:Y68"/>
    <mergeCell ref="AD469:AF469"/>
    <mergeCell ref="A470:C470"/>
    <mergeCell ref="W470:Y470"/>
    <mergeCell ref="A471:C471"/>
    <mergeCell ref="W471:Y471"/>
    <mergeCell ref="A472:C472"/>
    <mergeCell ref="W472:Y472"/>
    <mergeCell ref="A473:C473"/>
    <mergeCell ref="W473:Y473"/>
    <mergeCell ref="A50:C50"/>
    <mergeCell ref="W519:Y519"/>
    <mergeCell ref="W520:Y520"/>
    <mergeCell ref="A521:C521"/>
    <mergeCell ref="W15:Y15"/>
    <mergeCell ref="A57:C57"/>
    <mergeCell ref="A179:C179"/>
    <mergeCell ref="W178:Y178"/>
    <mergeCell ref="W96:Y96"/>
    <mergeCell ref="A98:C98"/>
    <mergeCell ref="A99:C99"/>
    <mergeCell ref="A100:C100"/>
    <mergeCell ref="A101:C101"/>
    <mergeCell ref="A102:C102"/>
    <mergeCell ref="A105:C105"/>
    <mergeCell ref="W176:Y176"/>
    <mergeCell ref="A176:C176"/>
    <mergeCell ref="A194:C194"/>
    <mergeCell ref="A24:C24"/>
    <mergeCell ref="BE1:BK1"/>
    <mergeCell ref="A4:C4"/>
    <mergeCell ref="W4:Y4"/>
    <mergeCell ref="A5:C5"/>
    <mergeCell ref="W5:Y5"/>
    <mergeCell ref="A16:C16"/>
    <mergeCell ref="A17:C17"/>
    <mergeCell ref="A18:C18"/>
    <mergeCell ref="A19:C19"/>
    <mergeCell ref="A20:C20"/>
    <mergeCell ref="A21:C21"/>
    <mergeCell ref="W21:Y21"/>
    <mergeCell ref="A22:C22"/>
    <mergeCell ref="W22:Y22"/>
    <mergeCell ref="A23:C23"/>
    <mergeCell ref="W23:Y23"/>
    <mergeCell ref="D1:I1"/>
    <mergeCell ref="A576:C576"/>
    <mergeCell ref="AX57:BA57"/>
    <mergeCell ref="A58:C58"/>
    <mergeCell ref="AX58:BA58"/>
    <mergeCell ref="A59:C59"/>
    <mergeCell ref="AX59:BA59"/>
    <mergeCell ref="A60:C60"/>
    <mergeCell ref="AX60:BA60"/>
    <mergeCell ref="A37:C37"/>
    <mergeCell ref="A38:C38"/>
    <mergeCell ref="W38:Y38"/>
    <mergeCell ref="A39:C39"/>
    <mergeCell ref="A40:C40"/>
    <mergeCell ref="A41:C41"/>
    <mergeCell ref="A42:C42"/>
    <mergeCell ref="W42:Y42"/>
    <mergeCell ref="A43:C43"/>
    <mergeCell ref="A44:C44"/>
    <mergeCell ref="A45:C45"/>
    <mergeCell ref="A46:C46"/>
    <mergeCell ref="A47:C47"/>
    <mergeCell ref="A215:C215"/>
    <mergeCell ref="W215:Y215"/>
    <mergeCell ref="A216:C216"/>
    <mergeCell ref="A52:C52"/>
    <mergeCell ref="W52:Y52"/>
    <mergeCell ref="A53:C53"/>
    <mergeCell ref="W53:Y53"/>
    <mergeCell ref="A55:C55"/>
    <mergeCell ref="W55:Y55"/>
    <mergeCell ref="A56:C56"/>
    <mergeCell ref="W56:Y56"/>
    <mergeCell ref="A573:C573"/>
    <mergeCell ref="W573:Y573"/>
    <mergeCell ref="A574:C574"/>
    <mergeCell ref="A61:C61"/>
    <mergeCell ref="A62:C62"/>
    <mergeCell ref="A63:C63"/>
    <mergeCell ref="A64:C64"/>
    <mergeCell ref="A65:C65"/>
    <mergeCell ref="W65:Y65"/>
    <mergeCell ref="A66:C66"/>
    <mergeCell ref="A469:C469"/>
    <mergeCell ref="A483:C483"/>
    <mergeCell ref="W107:Y107"/>
    <mergeCell ref="A111:C111"/>
    <mergeCell ref="W111:Y111"/>
    <mergeCell ref="W208:Y208"/>
    <mergeCell ref="A209:C209"/>
    <mergeCell ref="W209:Y209"/>
    <mergeCell ref="A203:C203"/>
    <mergeCell ref="A171:C171"/>
    <mergeCell ref="W171:Y171"/>
    <mergeCell ref="A489:C489"/>
    <mergeCell ref="A490:C490"/>
    <mergeCell ref="A491:C491"/>
    <mergeCell ref="A93:C93"/>
    <mergeCell ref="A94:C94"/>
    <mergeCell ref="A95:C95"/>
    <mergeCell ref="W95:Y95"/>
    <mergeCell ref="A96:C96"/>
    <mergeCell ref="W180:Y180"/>
    <mergeCell ref="A180:C180"/>
    <mergeCell ref="W179:Y179"/>
    <mergeCell ref="W575:Y575"/>
    <mergeCell ref="A125:C125"/>
    <mergeCell ref="A112:C112"/>
    <mergeCell ref="W112:Y112"/>
    <mergeCell ref="A729:C729"/>
    <mergeCell ref="A103:C103"/>
    <mergeCell ref="A104:C104"/>
    <mergeCell ref="W105:Y105"/>
    <mergeCell ref="A106:C106"/>
    <mergeCell ref="W106:Y106"/>
    <mergeCell ref="A108:C108"/>
    <mergeCell ref="W108:Y108"/>
    <mergeCell ref="A107:C107"/>
    <mergeCell ref="A575:C575"/>
    <mergeCell ref="A168:C168"/>
    <mergeCell ref="A169:C169"/>
    <mergeCell ref="A170:C170"/>
    <mergeCell ref="W170:Y170"/>
    <mergeCell ref="W125:Y125"/>
    <mergeCell ref="A126:C126"/>
    <mergeCell ref="A177:C177"/>
    <mergeCell ref="A165:C165"/>
    <mergeCell ref="A166:C166"/>
    <mergeCell ref="A167:C167"/>
    <mergeCell ref="W368:Y368"/>
    <mergeCell ref="A213:C213"/>
    <mergeCell ref="W213:Y213"/>
    <mergeCell ref="A214:C214"/>
    <mergeCell ref="W214:Y214"/>
    <mergeCell ref="W177:Y177"/>
    <mergeCell ref="A193:C193"/>
    <mergeCell ref="W193:Y193"/>
    <mergeCell ref="A186:C186"/>
    <mergeCell ref="A187:C187"/>
    <mergeCell ref="W187:Y187"/>
    <mergeCell ref="A188:C188"/>
    <mergeCell ref="W188:Y188"/>
    <mergeCell ref="A189:C189"/>
    <mergeCell ref="W189:Y189"/>
    <mergeCell ref="A190:C190"/>
    <mergeCell ref="W190:Y190"/>
    <mergeCell ref="A191:C191"/>
    <mergeCell ref="W191:Y191"/>
    <mergeCell ref="A192:C192"/>
    <mergeCell ref="W192:Y192"/>
    <mergeCell ref="A178:C178"/>
    <mergeCell ref="A210:C210"/>
    <mergeCell ref="A211:C211"/>
    <mergeCell ref="W211:Y211"/>
    <mergeCell ref="W206:Y206"/>
    <mergeCell ref="A223:C223"/>
    <mergeCell ref="A224:C224"/>
    <mergeCell ref="A225:C225"/>
    <mergeCell ref="A226:C226"/>
    <mergeCell ref="A227:C227"/>
    <mergeCell ref="A228:C228"/>
    <mergeCell ref="A207:C207"/>
    <mergeCell ref="W207:Y207"/>
    <mergeCell ref="W216:Y216"/>
    <mergeCell ref="A217:C217"/>
    <mergeCell ref="A195:C195"/>
    <mergeCell ref="W195:Y195"/>
    <mergeCell ref="A196:C196"/>
    <mergeCell ref="W196:Y196"/>
    <mergeCell ref="A197:C197"/>
    <mergeCell ref="W197:Y197"/>
    <mergeCell ref="A199:C199"/>
    <mergeCell ref="W199:Y199"/>
    <mergeCell ref="W217:Y217"/>
    <mergeCell ref="A218:C218"/>
    <mergeCell ref="W218:Y218"/>
    <mergeCell ref="A219:C219"/>
    <mergeCell ref="W219:Y219"/>
    <mergeCell ref="A220:C220"/>
    <mergeCell ref="A221:C221"/>
    <mergeCell ref="A212:C212"/>
    <mergeCell ref="W203:Y203"/>
    <mergeCell ref="A204:C204"/>
    <mergeCell ref="A205:C205"/>
    <mergeCell ref="W205:Y205"/>
    <mergeCell ref="A206:C206"/>
    <mergeCell ref="A198:C198"/>
    <mergeCell ref="A230:C230"/>
    <mergeCell ref="AD230:AF230"/>
    <mergeCell ref="A231:C231"/>
    <mergeCell ref="W231:Y231"/>
    <mergeCell ref="A232:C232"/>
    <mergeCell ref="W232:Y232"/>
    <mergeCell ref="A233:C233"/>
    <mergeCell ref="W233:Y233"/>
    <mergeCell ref="A234:C234"/>
    <mergeCell ref="W234:Y234"/>
    <mergeCell ref="A235:C235"/>
    <mergeCell ref="W235:Y235"/>
    <mergeCell ref="A229:C229"/>
    <mergeCell ref="A236:C236"/>
    <mergeCell ref="W236:Y236"/>
    <mergeCell ref="A237:C237"/>
    <mergeCell ref="W237:Y237"/>
    <mergeCell ref="A238:C238"/>
    <mergeCell ref="W238:Y238"/>
    <mergeCell ref="A239:C239"/>
    <mergeCell ref="W239:Y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W257:Y257"/>
    <mergeCell ref="A258:C258"/>
    <mergeCell ref="W258:Y258"/>
    <mergeCell ref="A259:C259"/>
    <mergeCell ref="A260:C260"/>
    <mergeCell ref="W260:Y260"/>
    <mergeCell ref="A261:C261"/>
    <mergeCell ref="W261:Y261"/>
    <mergeCell ref="A262:C262"/>
    <mergeCell ref="W262:Y262"/>
    <mergeCell ref="A263:C263"/>
    <mergeCell ref="W263:Y263"/>
    <mergeCell ref="A264:C264"/>
    <mergeCell ref="W264:Y264"/>
    <mergeCell ref="W284:Y284"/>
    <mergeCell ref="A265:C265"/>
    <mergeCell ref="W265:Y265"/>
    <mergeCell ref="A266:C266"/>
    <mergeCell ref="W266:Y266"/>
    <mergeCell ref="A267:C267"/>
    <mergeCell ref="W267:Y267"/>
    <mergeCell ref="A268:C268"/>
    <mergeCell ref="W268:Y268"/>
    <mergeCell ref="A269:C269"/>
    <mergeCell ref="W269:Y269"/>
    <mergeCell ref="A270:C270"/>
    <mergeCell ref="W270:Y270"/>
    <mergeCell ref="A271:C271"/>
    <mergeCell ref="W271:Y271"/>
    <mergeCell ref="A272:C272"/>
    <mergeCell ref="W272:Y272"/>
    <mergeCell ref="A273:C273"/>
    <mergeCell ref="W273:Y273"/>
    <mergeCell ref="A281:C281"/>
    <mergeCell ref="A285:C285"/>
    <mergeCell ref="A286:C286"/>
    <mergeCell ref="W286:Y286"/>
    <mergeCell ref="A287:C287"/>
    <mergeCell ref="W287:Y287"/>
    <mergeCell ref="W292:Y292"/>
    <mergeCell ref="A294:C294"/>
    <mergeCell ref="W294:Y294"/>
    <mergeCell ref="A295:C295"/>
    <mergeCell ref="W295:Y295"/>
    <mergeCell ref="A288:C288"/>
    <mergeCell ref="W288:Y288"/>
    <mergeCell ref="A289:C289"/>
    <mergeCell ref="W289:Y289"/>
    <mergeCell ref="A290:C290"/>
    <mergeCell ref="W274:Y274"/>
    <mergeCell ref="W275:Y275"/>
    <mergeCell ref="A276:C276"/>
    <mergeCell ref="W276:Y276"/>
    <mergeCell ref="A277:C277"/>
    <mergeCell ref="W277:Y277"/>
    <mergeCell ref="A278:C278"/>
    <mergeCell ref="W278:Y278"/>
    <mergeCell ref="A279:C279"/>
    <mergeCell ref="W279:Y279"/>
    <mergeCell ref="A280:C280"/>
    <mergeCell ref="W280:Y280"/>
    <mergeCell ref="A282:C282"/>
    <mergeCell ref="W282:Y282"/>
    <mergeCell ref="A283:C283"/>
    <mergeCell ref="W283:Y283"/>
    <mergeCell ref="A284:C284"/>
    <mergeCell ref="W301:Y301"/>
    <mergeCell ref="A296:C296"/>
    <mergeCell ref="W296:Y296"/>
    <mergeCell ref="A297:C297"/>
    <mergeCell ref="W297:Y297"/>
    <mergeCell ref="A298:C298"/>
    <mergeCell ref="W298:Y298"/>
    <mergeCell ref="W316:Y316"/>
    <mergeCell ref="A303:C303"/>
    <mergeCell ref="W303:Y303"/>
    <mergeCell ref="A304:C304"/>
    <mergeCell ref="W304:Y304"/>
    <mergeCell ref="A305:C305"/>
    <mergeCell ref="W305:Y305"/>
    <mergeCell ref="A317:C317"/>
    <mergeCell ref="W317:Y317"/>
    <mergeCell ref="W290:Y290"/>
    <mergeCell ref="A307:C307"/>
    <mergeCell ref="A308:C308"/>
    <mergeCell ref="A309:C309"/>
    <mergeCell ref="A300:C300"/>
    <mergeCell ref="A291:C291"/>
    <mergeCell ref="A292:C292"/>
    <mergeCell ref="W300:Y300"/>
    <mergeCell ref="A301:C301"/>
    <mergeCell ref="A310:C310"/>
    <mergeCell ref="W310:Y310"/>
    <mergeCell ref="A311:C311"/>
    <mergeCell ref="A306:C306"/>
    <mergeCell ref="W306:Y306"/>
    <mergeCell ref="A299:C299"/>
    <mergeCell ref="W299:Y299"/>
    <mergeCell ref="A318:C318"/>
    <mergeCell ref="W318:Y318"/>
    <mergeCell ref="A319:C319"/>
    <mergeCell ref="W319:Y319"/>
    <mergeCell ref="A320:C320"/>
    <mergeCell ref="W320:Y320"/>
    <mergeCell ref="A321:C321"/>
    <mergeCell ref="W321:Y321"/>
    <mergeCell ref="A316:C316"/>
    <mergeCell ref="A322:C322"/>
    <mergeCell ref="W322:Y322"/>
    <mergeCell ref="A323:C323"/>
    <mergeCell ref="W323:Y323"/>
    <mergeCell ref="A324:C324"/>
    <mergeCell ref="W324:Y324"/>
    <mergeCell ref="A325:C325"/>
    <mergeCell ref="W325:Y325"/>
    <mergeCell ref="A341:C341"/>
    <mergeCell ref="W341:Y341"/>
    <mergeCell ref="A342:C342"/>
    <mergeCell ref="A343:C343"/>
    <mergeCell ref="A344:C344"/>
    <mergeCell ref="A345:C345"/>
    <mergeCell ref="W345:Y345"/>
    <mergeCell ref="A346:C346"/>
    <mergeCell ref="W346:Y346"/>
    <mergeCell ref="A348:C348"/>
    <mergeCell ref="W348:Y348"/>
    <mergeCell ref="A349:C349"/>
    <mergeCell ref="A350:C350"/>
    <mergeCell ref="W350:Y350"/>
    <mergeCell ref="A351:C351"/>
    <mergeCell ref="W351:Y351"/>
    <mergeCell ref="A326:C326"/>
    <mergeCell ref="A327:C327"/>
    <mergeCell ref="W327:Y327"/>
    <mergeCell ref="A328:C328"/>
    <mergeCell ref="A339:C339"/>
    <mergeCell ref="A340:C340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52:C352"/>
    <mergeCell ref="W352:Y352"/>
    <mergeCell ref="A353:C353"/>
    <mergeCell ref="W353:Y353"/>
    <mergeCell ref="A354:C354"/>
    <mergeCell ref="W354:Y354"/>
    <mergeCell ref="A355:C355"/>
    <mergeCell ref="W355:Y355"/>
    <mergeCell ref="A356:C356"/>
    <mergeCell ref="W356:Y356"/>
    <mergeCell ref="A357:C357"/>
    <mergeCell ref="W357:Y357"/>
    <mergeCell ref="A358:C358"/>
    <mergeCell ref="W358:Y358"/>
    <mergeCell ref="A359:C359"/>
    <mergeCell ref="W359:Y359"/>
    <mergeCell ref="A360:C360"/>
    <mergeCell ref="W360:Y360"/>
    <mergeCell ref="A361:C361"/>
    <mergeCell ref="W361:Y361"/>
    <mergeCell ref="A362:C362"/>
    <mergeCell ref="W362:Y362"/>
    <mergeCell ref="A363:C363"/>
    <mergeCell ref="W363:Y363"/>
    <mergeCell ref="A364:C364"/>
    <mergeCell ref="W364:Y364"/>
    <mergeCell ref="A373:C373"/>
    <mergeCell ref="W373:Y373"/>
    <mergeCell ref="A374:C374"/>
    <mergeCell ref="W374:Y374"/>
    <mergeCell ref="A365:C365"/>
    <mergeCell ref="W365:Y365"/>
    <mergeCell ref="W366:Y366"/>
    <mergeCell ref="A367:C367"/>
    <mergeCell ref="W367:Y367"/>
    <mergeCell ref="A368:C368"/>
    <mergeCell ref="A372:C372"/>
    <mergeCell ref="W372:Y372"/>
    <mergeCell ref="A369:C369"/>
    <mergeCell ref="W369:Y369"/>
    <mergeCell ref="W370:Y370"/>
    <mergeCell ref="W371:Y371"/>
    <mergeCell ref="A375:C375"/>
    <mergeCell ref="A376:C376"/>
    <mergeCell ref="W376:Y376"/>
    <mergeCell ref="A377:C377"/>
    <mergeCell ref="W377:Y377"/>
    <mergeCell ref="A378:C378"/>
    <mergeCell ref="W378:Y378"/>
    <mergeCell ref="A379:C379"/>
    <mergeCell ref="W379:Y379"/>
    <mergeCell ref="A380:C380"/>
    <mergeCell ref="W380:Y380"/>
    <mergeCell ref="A381:C381"/>
    <mergeCell ref="W381:Y381"/>
    <mergeCell ref="A382:C382"/>
    <mergeCell ref="W382:Y382"/>
    <mergeCell ref="A383:C383"/>
    <mergeCell ref="W383:Y383"/>
    <mergeCell ref="A384:C384"/>
    <mergeCell ref="W384:Y384"/>
    <mergeCell ref="A385:C385"/>
    <mergeCell ref="W385:Y385"/>
    <mergeCell ref="A386:C386"/>
    <mergeCell ref="W386:Y386"/>
    <mergeCell ref="A387:C387"/>
    <mergeCell ref="W387:Y387"/>
    <mergeCell ref="A388:C388"/>
    <mergeCell ref="W388:Y388"/>
    <mergeCell ref="A389:C389"/>
    <mergeCell ref="W389:Y389"/>
    <mergeCell ref="A390:C390"/>
    <mergeCell ref="W390:Y390"/>
    <mergeCell ref="A391:C391"/>
    <mergeCell ref="W391:Y391"/>
    <mergeCell ref="A392:C392"/>
    <mergeCell ref="W392:Y392"/>
    <mergeCell ref="A393:C393"/>
    <mergeCell ref="W393:Y393"/>
    <mergeCell ref="A394:C394"/>
    <mergeCell ref="W394:Y394"/>
    <mergeCell ref="A395:C395"/>
    <mergeCell ref="W395:Y395"/>
    <mergeCell ref="A396:C396"/>
    <mergeCell ref="W396:Y396"/>
    <mergeCell ref="A397:C397"/>
    <mergeCell ref="W397:Y397"/>
    <mergeCell ref="A398:C398"/>
    <mergeCell ref="A399:C399"/>
    <mergeCell ref="AD399:AF399"/>
    <mergeCell ref="A400:C400"/>
    <mergeCell ref="W400:Y400"/>
    <mergeCell ref="A401:C401"/>
    <mergeCell ref="W401:Y401"/>
    <mergeCell ref="A402:C402"/>
    <mergeCell ref="W402:Y402"/>
    <mergeCell ref="A403:C403"/>
    <mergeCell ref="W403:Y403"/>
    <mergeCell ref="A404:C404"/>
    <mergeCell ref="W404:Y404"/>
    <mergeCell ref="A405:C405"/>
    <mergeCell ref="W405:Y405"/>
    <mergeCell ref="A406:C406"/>
    <mergeCell ref="W406:Y406"/>
    <mergeCell ref="A407:C407"/>
    <mergeCell ref="W407:Y407"/>
    <mergeCell ref="A408:C408"/>
    <mergeCell ref="W408:Y408"/>
    <mergeCell ref="A409:C409"/>
    <mergeCell ref="W409:Y409"/>
    <mergeCell ref="A410:C410"/>
    <mergeCell ref="W410:Y410"/>
    <mergeCell ref="W463:Y463"/>
    <mergeCell ref="A464:C464"/>
    <mergeCell ref="W464:Y464"/>
    <mergeCell ref="A465:C465"/>
    <mergeCell ref="W465:Y465"/>
    <mergeCell ref="A488:C488"/>
    <mergeCell ref="A411:C411"/>
    <mergeCell ref="W411:Y411"/>
    <mergeCell ref="A412:C412"/>
    <mergeCell ref="W412:Y412"/>
    <mergeCell ref="A413:C413"/>
    <mergeCell ref="W413:Y413"/>
    <mergeCell ref="A414:C414"/>
    <mergeCell ref="W414:Y414"/>
    <mergeCell ref="A415:C415"/>
    <mergeCell ref="W415:Y415"/>
    <mergeCell ref="A416:C416"/>
    <mergeCell ref="W416:Y416"/>
    <mergeCell ref="A417:C417"/>
    <mergeCell ref="W417:Y417"/>
    <mergeCell ref="W419:Y419"/>
    <mergeCell ref="W420:Y420"/>
    <mergeCell ref="A418:C418"/>
    <mergeCell ref="W418:Y418"/>
    <mergeCell ref="A435:C435"/>
    <mergeCell ref="W435:Y435"/>
    <mergeCell ref="A436:C436"/>
    <mergeCell ref="W436:Y436"/>
    <mergeCell ref="A437:C437"/>
    <mergeCell ref="A480:C480"/>
    <mergeCell ref="A481:C481"/>
    <mergeCell ref="A482:C482"/>
    <mergeCell ref="W438:Y438"/>
    <mergeCell ref="A439:C439"/>
    <mergeCell ref="W456:Y456"/>
    <mergeCell ref="W660:Y660"/>
    <mergeCell ref="W460:Y460"/>
    <mergeCell ref="A461:C461"/>
    <mergeCell ref="W461:Y461"/>
    <mergeCell ref="A783:C783"/>
    <mergeCell ref="A440:C440"/>
    <mergeCell ref="W440:Y440"/>
    <mergeCell ref="A441:C441"/>
    <mergeCell ref="W441:Y441"/>
    <mergeCell ref="A458:C458"/>
    <mergeCell ref="W458:Y458"/>
    <mergeCell ref="A459:C459"/>
    <mergeCell ref="W459:Y459"/>
    <mergeCell ref="A455:C455"/>
    <mergeCell ref="W455:Y455"/>
    <mergeCell ref="A456:C456"/>
    <mergeCell ref="A457:C457"/>
    <mergeCell ref="W457:Y457"/>
    <mergeCell ref="A460:C460"/>
    <mergeCell ref="A727:C727"/>
    <mergeCell ref="A728:C728"/>
    <mergeCell ref="A659:C659"/>
    <mergeCell ref="W659:Y659"/>
    <mergeCell ref="W474:Y474"/>
    <mergeCell ref="A475:C475"/>
    <mergeCell ref="A512:C512"/>
    <mergeCell ref="A462:C462"/>
    <mergeCell ref="W462:Y462"/>
    <mergeCell ref="A463:C463"/>
    <mergeCell ref="W477:Y477"/>
    <mergeCell ref="A478:C478"/>
    <mergeCell ref="A479:C479"/>
    <mergeCell ref="A495:C495"/>
    <mergeCell ref="W502:Y502"/>
    <mergeCell ref="A503:C503"/>
    <mergeCell ref="W503:Y503"/>
    <mergeCell ref="A501:C501"/>
    <mergeCell ref="W501:Y501"/>
    <mergeCell ref="A502:C502"/>
    <mergeCell ref="A427:C427"/>
    <mergeCell ref="W427:Y427"/>
    <mergeCell ref="A428:C428"/>
    <mergeCell ref="W431:Y431"/>
    <mergeCell ref="A429:C429"/>
    <mergeCell ref="W429:Y429"/>
    <mergeCell ref="A430:C430"/>
    <mergeCell ref="W430:Y430"/>
    <mergeCell ref="A431:C431"/>
    <mergeCell ref="A432:C432"/>
    <mergeCell ref="W432:Y432"/>
    <mergeCell ref="W439:Y439"/>
    <mergeCell ref="A433:C433"/>
    <mergeCell ref="W433:Y433"/>
    <mergeCell ref="A434:C434"/>
    <mergeCell ref="W434:Y434"/>
    <mergeCell ref="A442:C442"/>
    <mergeCell ref="A443:C443"/>
    <mergeCell ref="A444:C444"/>
    <mergeCell ref="A445:C445"/>
    <mergeCell ref="A446:C446"/>
    <mergeCell ref="A438:C438"/>
    <mergeCell ref="A513:C513"/>
    <mergeCell ref="A514:C514"/>
    <mergeCell ref="W514:Y514"/>
    <mergeCell ref="W504:Y504"/>
    <mergeCell ref="A505:C505"/>
    <mergeCell ref="W505:Y505"/>
    <mergeCell ref="A506:C506"/>
    <mergeCell ref="W506:Y506"/>
    <mergeCell ref="A507:C507"/>
    <mergeCell ref="W507:Y507"/>
    <mergeCell ref="A508:C508"/>
    <mergeCell ref="W508:Y508"/>
    <mergeCell ref="A509:C509"/>
    <mergeCell ref="W509:Y509"/>
    <mergeCell ref="A510:C510"/>
    <mergeCell ref="W510:Y510"/>
    <mergeCell ref="A511:C511"/>
    <mergeCell ref="W511:Y511"/>
    <mergeCell ref="W512:Y512"/>
    <mergeCell ref="A504:C504"/>
    <mergeCell ref="W422:Y422"/>
    <mergeCell ref="A422:C422"/>
    <mergeCell ref="W421:Y421"/>
    <mergeCell ref="A421:C421"/>
    <mergeCell ref="W423:Y423"/>
    <mergeCell ref="A424:C424"/>
    <mergeCell ref="W424:Y424"/>
    <mergeCell ref="A425:C425"/>
    <mergeCell ref="A468:C468"/>
    <mergeCell ref="W468:Y468"/>
    <mergeCell ref="A498:C498"/>
    <mergeCell ref="A499:C499"/>
    <mergeCell ref="W499:Y499"/>
    <mergeCell ref="A500:C500"/>
    <mergeCell ref="W425:Y425"/>
    <mergeCell ref="A423:C423"/>
    <mergeCell ref="A496:C496"/>
    <mergeCell ref="A497:C497"/>
    <mergeCell ref="A492:C492"/>
    <mergeCell ref="A493:C493"/>
    <mergeCell ref="A494:C494"/>
    <mergeCell ref="W500:Y500"/>
    <mergeCell ref="A474:C474"/>
    <mergeCell ref="A467:C467"/>
    <mergeCell ref="W467:Y467"/>
    <mergeCell ref="W475:Y475"/>
    <mergeCell ref="A476:C476"/>
    <mergeCell ref="A484:C484"/>
    <mergeCell ref="A485:C485"/>
    <mergeCell ref="A486:C486"/>
    <mergeCell ref="A487:C487"/>
    <mergeCell ref="A477:C477"/>
    <mergeCell ref="A522:C522"/>
    <mergeCell ref="W522:Y522"/>
    <mergeCell ref="A523:C523"/>
    <mergeCell ref="W523:Y523"/>
    <mergeCell ref="A524:C524"/>
    <mergeCell ref="W524:Y524"/>
    <mergeCell ref="A526:C526"/>
    <mergeCell ref="W526:Y526"/>
    <mergeCell ref="A527:C527"/>
    <mergeCell ref="W527:Y527"/>
    <mergeCell ref="A525:C525"/>
    <mergeCell ref="W525:Y525"/>
    <mergeCell ref="A528:C528"/>
    <mergeCell ref="W528:Y528"/>
    <mergeCell ref="A529:C529"/>
    <mergeCell ref="W529:Y529"/>
    <mergeCell ref="A530:C530"/>
    <mergeCell ref="A531:C531"/>
    <mergeCell ref="A532:C532"/>
    <mergeCell ref="W532:Y532"/>
    <mergeCell ref="W535:Y535"/>
    <mergeCell ref="A542:C542"/>
    <mergeCell ref="W542:Y542"/>
    <mergeCell ref="A536:C536"/>
    <mergeCell ref="W536:Y536"/>
    <mergeCell ref="A537:C537"/>
    <mergeCell ref="W537:Y537"/>
    <mergeCell ref="A538:C538"/>
    <mergeCell ref="W538:Y538"/>
    <mergeCell ref="A539:C539"/>
    <mergeCell ref="W539:Y539"/>
    <mergeCell ref="A540:C540"/>
    <mergeCell ref="W540:Y540"/>
    <mergeCell ref="A541:C541"/>
    <mergeCell ref="W541:Y541"/>
    <mergeCell ref="A543:C543"/>
    <mergeCell ref="W543:Y543"/>
    <mergeCell ref="A544:C544"/>
    <mergeCell ref="W544:Y544"/>
    <mergeCell ref="A545:C545"/>
    <mergeCell ref="W545:Y545"/>
    <mergeCell ref="A562:C562"/>
    <mergeCell ref="W562:Y562"/>
    <mergeCell ref="A558:C558"/>
    <mergeCell ref="W558:Y558"/>
    <mergeCell ref="A559:C559"/>
    <mergeCell ref="W559:Y559"/>
    <mergeCell ref="A560:C560"/>
    <mergeCell ref="W560:Y560"/>
    <mergeCell ref="A561:C561"/>
    <mergeCell ref="W561:Y561"/>
    <mergeCell ref="A552:C552"/>
    <mergeCell ref="A553:C553"/>
    <mergeCell ref="W553:Y553"/>
    <mergeCell ref="A554:C554"/>
    <mergeCell ref="A555:C555"/>
    <mergeCell ref="A556:C556"/>
    <mergeCell ref="A557:C557"/>
    <mergeCell ref="A549:C549"/>
    <mergeCell ref="W549:Y549"/>
    <mergeCell ref="A550:C550"/>
    <mergeCell ref="A551:C551"/>
    <mergeCell ref="A546:C546"/>
    <mergeCell ref="W546:Y546"/>
    <mergeCell ref="A547:C547"/>
    <mergeCell ref="W547:Y547"/>
    <mergeCell ref="A548:C548"/>
    <mergeCell ref="A587:C587"/>
    <mergeCell ref="W587:Y587"/>
    <mergeCell ref="A588:C588"/>
    <mergeCell ref="W588:Y588"/>
    <mergeCell ref="A568:C568"/>
    <mergeCell ref="W568:Y568"/>
    <mergeCell ref="A569:C569"/>
    <mergeCell ref="W569:Y569"/>
    <mergeCell ref="A570:C570"/>
    <mergeCell ref="A571:C571"/>
    <mergeCell ref="W571:Y571"/>
    <mergeCell ref="A572:C572"/>
    <mergeCell ref="W572:Y572"/>
    <mergeCell ref="A589:C589"/>
    <mergeCell ref="A590:C590"/>
    <mergeCell ref="W590:Y590"/>
    <mergeCell ref="A591:C591"/>
    <mergeCell ref="W591:Y591"/>
    <mergeCell ref="W576:Y576"/>
    <mergeCell ref="A577:C577"/>
    <mergeCell ref="W577:Y577"/>
    <mergeCell ref="A578:C578"/>
    <mergeCell ref="W578:Y578"/>
    <mergeCell ref="A579:C579"/>
    <mergeCell ref="W579:Y579"/>
    <mergeCell ref="A580:C580"/>
    <mergeCell ref="A581:C581"/>
    <mergeCell ref="A582:C582"/>
    <mergeCell ref="A583:C583"/>
    <mergeCell ref="A584:C584"/>
    <mergeCell ref="A586:C586"/>
    <mergeCell ref="W586:Y586"/>
    <mergeCell ref="A602:C602"/>
    <mergeCell ref="W602:Y602"/>
    <mergeCell ref="A603:C603"/>
    <mergeCell ref="W603:Y603"/>
    <mergeCell ref="A604:C604"/>
    <mergeCell ref="W604:Y604"/>
    <mergeCell ref="A605:C605"/>
    <mergeCell ref="W605:Y605"/>
    <mergeCell ref="A612:C612"/>
    <mergeCell ref="W612:Y612"/>
    <mergeCell ref="A611:C611"/>
    <mergeCell ref="A592:C592"/>
    <mergeCell ref="W592:Y592"/>
    <mergeCell ref="A593:C593"/>
    <mergeCell ref="A594:C594"/>
    <mergeCell ref="A595:C595"/>
    <mergeCell ref="W595:Y595"/>
    <mergeCell ref="A596:C596"/>
    <mergeCell ref="W596:Y596"/>
    <mergeCell ref="A597:C597"/>
    <mergeCell ref="W597:Y597"/>
    <mergeCell ref="A598:C598"/>
    <mergeCell ref="W598:Y598"/>
    <mergeCell ref="A599:C599"/>
    <mergeCell ref="W599:Y599"/>
    <mergeCell ref="A600:C600"/>
    <mergeCell ref="A601:C601"/>
    <mergeCell ref="W601:Y601"/>
    <mergeCell ref="A609:C609"/>
    <mergeCell ref="A610:C610"/>
    <mergeCell ref="A613:C613"/>
    <mergeCell ref="A614:C614"/>
    <mergeCell ref="W614:Y614"/>
    <mergeCell ref="A615:C615"/>
    <mergeCell ref="W615:Y615"/>
    <mergeCell ref="A616:C616"/>
    <mergeCell ref="W616:Y616"/>
    <mergeCell ref="A617:C617"/>
    <mergeCell ref="W617:Y617"/>
    <mergeCell ref="A618:C618"/>
    <mergeCell ref="W618:Y618"/>
    <mergeCell ref="A619:C619"/>
    <mergeCell ref="W619:Y619"/>
    <mergeCell ref="A620:C620"/>
    <mergeCell ref="W620:Y620"/>
    <mergeCell ref="A621:C621"/>
    <mergeCell ref="W621:Y621"/>
    <mergeCell ref="A622:C622"/>
    <mergeCell ref="W622:Y622"/>
    <mergeCell ref="A623:C623"/>
    <mergeCell ref="A624:C624"/>
    <mergeCell ref="W624:Y624"/>
    <mergeCell ref="A625:C625"/>
    <mergeCell ref="W625:Y625"/>
    <mergeCell ref="A626:C626"/>
    <mergeCell ref="W626:Y626"/>
    <mergeCell ref="A628:C628"/>
    <mergeCell ref="W628:Y628"/>
    <mergeCell ref="A627:C627"/>
    <mergeCell ref="W627:Y627"/>
    <mergeCell ref="A629:C629"/>
    <mergeCell ref="W629:Y629"/>
    <mergeCell ref="A630:C630"/>
    <mergeCell ref="W630:Y630"/>
    <mergeCell ref="A631:C631"/>
    <mergeCell ref="W631:Y631"/>
    <mergeCell ref="A632:C632"/>
    <mergeCell ref="W632:Y632"/>
    <mergeCell ref="A633:C633"/>
    <mergeCell ref="W633:Y633"/>
    <mergeCell ref="A634:C634"/>
    <mergeCell ref="W634:Y634"/>
    <mergeCell ref="A635:C635"/>
    <mergeCell ref="W635:Y635"/>
    <mergeCell ref="A636:C636"/>
    <mergeCell ref="W636:Y636"/>
    <mergeCell ref="A637:C637"/>
    <mergeCell ref="W637:Y637"/>
    <mergeCell ref="A638:C638"/>
    <mergeCell ref="W638:Y638"/>
    <mergeCell ref="A639:C639"/>
    <mergeCell ref="W639:Y639"/>
    <mergeCell ref="A640:C640"/>
    <mergeCell ref="W640:Y640"/>
    <mergeCell ref="A641:C641"/>
    <mergeCell ref="W641:Y641"/>
    <mergeCell ref="A642:C642"/>
    <mergeCell ref="W642:Y642"/>
    <mergeCell ref="A643:C643"/>
    <mergeCell ref="W643:Y643"/>
    <mergeCell ref="A644:C644"/>
    <mergeCell ref="W644:Y644"/>
    <mergeCell ref="A645:C645"/>
    <mergeCell ref="W645:Y645"/>
    <mergeCell ref="A646:C646"/>
    <mergeCell ref="A647:C647"/>
    <mergeCell ref="W647:Y647"/>
    <mergeCell ref="A648:C648"/>
    <mergeCell ref="W648:Y648"/>
    <mergeCell ref="A649:C649"/>
    <mergeCell ref="W649:Y649"/>
    <mergeCell ref="A650:C650"/>
    <mergeCell ref="A651:C651"/>
    <mergeCell ref="W651:Y651"/>
    <mergeCell ref="A661:C661"/>
    <mergeCell ref="W661:Y661"/>
    <mergeCell ref="A662:C662"/>
    <mergeCell ref="W662:Y662"/>
    <mergeCell ref="A663:C663"/>
    <mergeCell ref="W663:Y663"/>
    <mergeCell ref="A664:C664"/>
    <mergeCell ref="W664:Y664"/>
    <mergeCell ref="A666:C666"/>
    <mergeCell ref="A667:C667"/>
    <mergeCell ref="A668:C668"/>
    <mergeCell ref="A660:C660"/>
    <mergeCell ref="A687:C687"/>
    <mergeCell ref="W687:Y687"/>
    <mergeCell ref="A688:C688"/>
    <mergeCell ref="A689:C689"/>
    <mergeCell ref="W689:Y689"/>
    <mergeCell ref="A669:C669"/>
    <mergeCell ref="A670:C670"/>
    <mergeCell ref="W670:Y670"/>
    <mergeCell ref="A671:C671"/>
    <mergeCell ref="W671:Y671"/>
    <mergeCell ref="A672:C672"/>
    <mergeCell ref="W672:Y672"/>
    <mergeCell ref="A673:C673"/>
    <mergeCell ref="W673:Y673"/>
    <mergeCell ref="A674:C674"/>
    <mergeCell ref="W674:Y674"/>
    <mergeCell ref="A675:C675"/>
    <mergeCell ref="W675:Y675"/>
    <mergeCell ref="A676:C676"/>
    <mergeCell ref="W676:Y676"/>
    <mergeCell ref="A677:C677"/>
    <mergeCell ref="W677:Y677"/>
    <mergeCell ref="A721:C721"/>
    <mergeCell ref="AD717:AF717"/>
    <mergeCell ref="A718:C718"/>
    <mergeCell ref="W718:Y718"/>
    <mergeCell ref="W721:Y721"/>
    <mergeCell ref="A717:C717"/>
    <mergeCell ref="A719:C719"/>
    <mergeCell ref="W719:Y719"/>
    <mergeCell ref="A720:C720"/>
    <mergeCell ref="W720:Y720"/>
    <mergeCell ref="A739:C739"/>
    <mergeCell ref="A723:C723"/>
    <mergeCell ref="W723:Y723"/>
    <mergeCell ref="W690:Y690"/>
    <mergeCell ref="A691:C691"/>
    <mergeCell ref="W691:Y691"/>
    <mergeCell ref="A692:C692"/>
    <mergeCell ref="W692:Y692"/>
    <mergeCell ref="A693:C693"/>
    <mergeCell ref="W693:Y693"/>
    <mergeCell ref="A694:C694"/>
    <mergeCell ref="A695:C695"/>
    <mergeCell ref="W695:Y695"/>
    <mergeCell ref="A697:C697"/>
    <mergeCell ref="W697:Y697"/>
    <mergeCell ref="A698:C698"/>
    <mergeCell ref="W698:Y698"/>
    <mergeCell ref="A699:C699"/>
    <mergeCell ref="W699:Y699"/>
    <mergeCell ref="W722:Y722"/>
    <mergeCell ref="A726:C726"/>
    <mergeCell ref="W726:Y726"/>
    <mergeCell ref="A724:C724"/>
    <mergeCell ref="A725:C725"/>
    <mergeCell ref="W725:Y725"/>
    <mergeCell ref="A722:C722"/>
    <mergeCell ref="A730:C730"/>
    <mergeCell ref="A731:C731"/>
    <mergeCell ref="A732:C732"/>
    <mergeCell ref="A733:C733"/>
    <mergeCell ref="A744:C744"/>
    <mergeCell ref="W744:Y744"/>
    <mergeCell ref="W739:Y739"/>
    <mergeCell ref="A740:C740"/>
    <mergeCell ref="A741:C741"/>
    <mergeCell ref="A742:C742"/>
    <mergeCell ref="A743:C743"/>
    <mergeCell ref="W743:Y743"/>
    <mergeCell ref="A734:C734"/>
    <mergeCell ref="A735:C735"/>
    <mergeCell ref="A736:C736"/>
    <mergeCell ref="A737:C737"/>
    <mergeCell ref="A738:C738"/>
    <mergeCell ref="A771:C771"/>
    <mergeCell ref="A772:C772"/>
    <mergeCell ref="W772:Y772"/>
    <mergeCell ref="W793:Y793"/>
    <mergeCell ref="W773:Y773"/>
    <mergeCell ref="A781:C781"/>
    <mergeCell ref="A782:C782"/>
    <mergeCell ref="A774:C774"/>
    <mergeCell ref="W774:Y774"/>
    <mergeCell ref="A775:C775"/>
    <mergeCell ref="A750:C750"/>
    <mergeCell ref="A751:C751"/>
    <mergeCell ref="A752:C752"/>
    <mergeCell ref="W752:Y752"/>
    <mergeCell ref="A753:C753"/>
    <mergeCell ref="W753:Y753"/>
    <mergeCell ref="A754:C754"/>
    <mergeCell ref="A755:C755"/>
    <mergeCell ref="W755:Y755"/>
    <mergeCell ref="A756:C756"/>
    <mergeCell ref="W756:Y756"/>
    <mergeCell ref="A757:C757"/>
    <mergeCell ref="W757:Y757"/>
    <mergeCell ref="A758:C758"/>
    <mergeCell ref="W758:Y758"/>
    <mergeCell ref="W759:Y759"/>
    <mergeCell ref="A760:C760"/>
    <mergeCell ref="W760:Y760"/>
    <mergeCell ref="A823:C823"/>
    <mergeCell ref="W823:Y823"/>
    <mergeCell ref="A824:C824"/>
    <mergeCell ref="W824:Y824"/>
    <mergeCell ref="A825:C825"/>
    <mergeCell ref="W825:Y825"/>
    <mergeCell ref="A826:C826"/>
    <mergeCell ref="W826:Y826"/>
    <mergeCell ref="A797:C797"/>
    <mergeCell ref="W797:Y797"/>
    <mergeCell ref="W767:Y767"/>
    <mergeCell ref="A802:C802"/>
    <mergeCell ref="W802:Y802"/>
    <mergeCell ref="A784:C784"/>
    <mergeCell ref="A789:C789"/>
    <mergeCell ref="A790:C790"/>
    <mergeCell ref="A788:C788"/>
    <mergeCell ref="A791:C791"/>
    <mergeCell ref="W792:Y792"/>
    <mergeCell ref="A792:C792"/>
    <mergeCell ref="W806:Y806"/>
    <mergeCell ref="A778:C778"/>
    <mergeCell ref="A779:C779"/>
    <mergeCell ref="W779:Y779"/>
    <mergeCell ref="A780:C780"/>
    <mergeCell ref="W788:Y788"/>
    <mergeCell ref="A768:C768"/>
    <mergeCell ref="W768:Y768"/>
    <mergeCell ref="A769:C769"/>
    <mergeCell ref="W769:Y769"/>
    <mergeCell ref="A770:C770"/>
    <mergeCell ref="W770:Y770"/>
    <mergeCell ref="W775:Y775"/>
    <mergeCell ref="A776:C776"/>
    <mergeCell ref="W776:Y776"/>
    <mergeCell ref="A777:C777"/>
    <mergeCell ref="W777:Y777"/>
    <mergeCell ref="A785:C785"/>
    <mergeCell ref="A786:C786"/>
    <mergeCell ref="A831:C831"/>
    <mergeCell ref="W831:Y831"/>
    <mergeCell ref="A798:C798"/>
    <mergeCell ref="W798:Y798"/>
    <mergeCell ref="A807:C807"/>
    <mergeCell ref="A830:C830"/>
    <mergeCell ref="A814:C814"/>
    <mergeCell ref="W814:Y814"/>
    <mergeCell ref="A815:C815"/>
    <mergeCell ref="W815:Y815"/>
    <mergeCell ref="A816:C816"/>
    <mergeCell ref="A817:C817"/>
    <mergeCell ref="W817:Y817"/>
    <mergeCell ref="A818:C818"/>
    <mergeCell ref="W818:Y818"/>
    <mergeCell ref="A819:C819"/>
    <mergeCell ref="W819:Y819"/>
    <mergeCell ref="A820:C820"/>
    <mergeCell ref="A821:C821"/>
    <mergeCell ref="W821:Y821"/>
    <mergeCell ref="A808:C808"/>
    <mergeCell ref="A809:C809"/>
    <mergeCell ref="W809:Y809"/>
    <mergeCell ref="A822:C822"/>
    <mergeCell ref="W822:Y822"/>
    <mergeCell ref="A115:C115"/>
    <mergeCell ref="A116:C116"/>
    <mergeCell ref="A832:C832"/>
    <mergeCell ref="A833:C833"/>
    <mergeCell ref="W877:Y877"/>
    <mergeCell ref="S880:U880"/>
    <mergeCell ref="S883:V883"/>
    <mergeCell ref="S884:V884"/>
    <mergeCell ref="A885:C885"/>
    <mergeCell ref="S885:V885"/>
    <mergeCell ref="S886:V886"/>
    <mergeCell ref="A888:E888"/>
    <mergeCell ref="S888:V888"/>
    <mergeCell ref="A312:C312"/>
    <mergeCell ref="A313:C313"/>
    <mergeCell ref="A314:C314"/>
    <mergeCell ref="A366:C366"/>
    <mergeCell ref="A827:C827"/>
    <mergeCell ref="W827:Y827"/>
    <mergeCell ref="A828:C828"/>
    <mergeCell ref="W828:Y828"/>
    <mergeCell ref="A829:C829"/>
    <mergeCell ref="W829:Y829"/>
    <mergeCell ref="A813:C813"/>
    <mergeCell ref="A812:C812"/>
    <mergeCell ref="A811:C811"/>
    <mergeCell ref="A810:C810"/>
    <mergeCell ref="A787:C787"/>
    <mergeCell ref="A806:C806"/>
    <mergeCell ref="W805:Y805"/>
    <mergeCell ref="A805:C805"/>
    <mergeCell ref="A759:C759"/>
    <mergeCell ref="A121:C121"/>
    <mergeCell ref="W121:Y121"/>
    <mergeCell ref="W122:Y122"/>
    <mergeCell ref="A123:C123"/>
    <mergeCell ref="W123:Y123"/>
    <mergeCell ref="A124:C124"/>
    <mergeCell ref="W124:Y124"/>
    <mergeCell ref="A133:C133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W126:Y126"/>
    <mergeCell ref="A127:C127"/>
    <mergeCell ref="W127:Y127"/>
    <mergeCell ref="A128:C128"/>
    <mergeCell ref="W128:Y128"/>
    <mergeCell ref="A129:C129"/>
    <mergeCell ref="W129:Y129"/>
    <mergeCell ref="A773:C773"/>
    <mergeCell ref="W152:Y152"/>
    <mergeCell ref="W151:Y151"/>
    <mergeCell ref="A109:C109"/>
    <mergeCell ref="W109:Y109"/>
    <mergeCell ref="A110:C110"/>
    <mergeCell ref="W110:Y110"/>
    <mergeCell ref="W150:Y150"/>
    <mergeCell ref="W144:Y144"/>
    <mergeCell ref="A145:C145"/>
    <mergeCell ref="W145:Y145"/>
    <mergeCell ref="A146:C146"/>
    <mergeCell ref="W146:Y146"/>
    <mergeCell ref="W92:Y92"/>
    <mergeCell ref="A130:C130"/>
    <mergeCell ref="A131:C131"/>
    <mergeCell ref="A92:C92"/>
    <mergeCell ref="A118:C118"/>
    <mergeCell ref="A122:C122"/>
    <mergeCell ref="W118:Y118"/>
    <mergeCell ref="A119:C119"/>
    <mergeCell ref="A120:C120"/>
    <mergeCell ref="W120:Y120"/>
    <mergeCell ref="A117:C117"/>
    <mergeCell ref="A97:C97"/>
    <mergeCell ref="A132:C132"/>
    <mergeCell ref="A161:C161"/>
    <mergeCell ref="W161:Y161"/>
    <mergeCell ref="A113:C113"/>
    <mergeCell ref="W113:Y113"/>
    <mergeCell ref="A144:C144"/>
    <mergeCell ref="W153:Y153"/>
    <mergeCell ref="W708:Y708"/>
    <mergeCell ref="A746:C746"/>
    <mergeCell ref="W746:Y746"/>
    <mergeCell ref="A747:C747"/>
    <mergeCell ref="W450:Y450"/>
    <mergeCell ref="A451:C451"/>
    <mergeCell ref="A452:C452"/>
    <mergeCell ref="A453:C453"/>
    <mergeCell ref="A454:C454"/>
    <mergeCell ref="W454:Y454"/>
    <mergeCell ref="W796:Y796"/>
    <mergeCell ref="A709:C709"/>
    <mergeCell ref="A710:C710"/>
    <mergeCell ref="A711:C711"/>
    <mergeCell ref="A712:C712"/>
    <mergeCell ref="A761:C761"/>
    <mergeCell ref="W761:Y761"/>
    <mergeCell ref="A762:C762"/>
    <mergeCell ref="W762:Y762"/>
    <mergeCell ref="A763:C763"/>
    <mergeCell ref="W763:Y763"/>
    <mergeCell ref="A764:C764"/>
    <mergeCell ref="W764:Y764"/>
    <mergeCell ref="A765:C765"/>
    <mergeCell ref="W765:Y765"/>
    <mergeCell ref="A766:C766"/>
    <mergeCell ref="W766:Y766"/>
    <mergeCell ref="A767:C767"/>
    <mergeCell ref="A708:C708"/>
    <mergeCell ref="W747:Y747"/>
    <mergeCell ref="A748:C748"/>
    <mergeCell ref="W748:Y748"/>
    <mergeCell ref="A155:C155"/>
    <mergeCell ref="W155:Y155"/>
    <mergeCell ref="A156:C156"/>
    <mergeCell ref="W156:Y156"/>
    <mergeCell ref="A157:C157"/>
    <mergeCell ref="W157:Y157"/>
    <mergeCell ref="W162:Y162"/>
    <mergeCell ref="A163:C163"/>
    <mergeCell ref="A164:C164"/>
    <mergeCell ref="A158:C158"/>
    <mergeCell ref="W158:Y158"/>
    <mergeCell ref="A159:C159"/>
    <mergeCell ref="W159:Y159"/>
    <mergeCell ref="A154:C154"/>
    <mergeCell ref="W154:Y154"/>
    <mergeCell ref="A147:C147"/>
    <mergeCell ref="W147:Y147"/>
    <mergeCell ref="A148:C148"/>
    <mergeCell ref="W148:Y148"/>
    <mergeCell ref="A149:C149"/>
    <mergeCell ref="A150:C150"/>
    <mergeCell ref="A151:C151"/>
    <mergeCell ref="A153:C153"/>
    <mergeCell ref="W149:Y149"/>
    <mergeCell ref="AD563:AF563"/>
    <mergeCell ref="A564:C564"/>
    <mergeCell ref="W564:Y564"/>
    <mergeCell ref="A565:C565"/>
    <mergeCell ref="W565:Y565"/>
    <mergeCell ref="A700:C700"/>
    <mergeCell ref="W700:Y700"/>
    <mergeCell ref="A701:C701"/>
    <mergeCell ref="W701:Y701"/>
    <mergeCell ref="A690:C690"/>
    <mergeCell ref="A533:C533"/>
    <mergeCell ref="W533:Y533"/>
    <mergeCell ref="A534:C534"/>
    <mergeCell ref="W534:Y534"/>
    <mergeCell ref="A535:C535"/>
    <mergeCell ref="W567:Y567"/>
    <mergeCell ref="A563:C563"/>
    <mergeCell ref="A608:C608"/>
    <mergeCell ref="A566:C566"/>
    <mergeCell ref="A567:C567"/>
    <mergeCell ref="A678:C678"/>
    <mergeCell ref="W678:Y678"/>
    <mergeCell ref="A679:C679"/>
    <mergeCell ref="W679:Y679"/>
    <mergeCell ref="A680:C680"/>
    <mergeCell ref="A681:C681"/>
    <mergeCell ref="A682:C682"/>
    <mergeCell ref="A683:C683"/>
    <mergeCell ref="A684:C684"/>
    <mergeCell ref="A685:C685"/>
    <mergeCell ref="A686:C686"/>
    <mergeCell ref="W686:Y686"/>
    <mergeCell ref="A73:C73"/>
    <mergeCell ref="A6:C6"/>
    <mergeCell ref="W6:Y6"/>
    <mergeCell ref="A7:C7"/>
    <mergeCell ref="W7:Y7"/>
    <mergeCell ref="A8:C8"/>
    <mergeCell ref="W8:Y8"/>
    <mergeCell ref="A9:C9"/>
    <mergeCell ref="W9:Y9"/>
    <mergeCell ref="A10:C10"/>
    <mergeCell ref="W10:Y10"/>
    <mergeCell ref="A11:C11"/>
    <mergeCell ref="W11:Y11"/>
    <mergeCell ref="A12:C12"/>
    <mergeCell ref="W12:Y12"/>
    <mergeCell ref="A13:C13"/>
    <mergeCell ref="W13:Y13"/>
    <mergeCell ref="A25:C25"/>
    <mergeCell ref="W25:Y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W34:Y34"/>
    <mergeCell ref="A14:C14"/>
    <mergeCell ref="W14:Y14"/>
    <mergeCell ref="A15:C15"/>
    <mergeCell ref="W706:Y706"/>
    <mergeCell ref="A707:C707"/>
    <mergeCell ref="W707:Y707"/>
    <mergeCell ref="A749:C749"/>
    <mergeCell ref="W749:Y749"/>
    <mergeCell ref="W795:Y795"/>
    <mergeCell ref="A796:C796"/>
    <mergeCell ref="A799:C799"/>
    <mergeCell ref="W799:Y799"/>
    <mergeCell ref="A716:C716"/>
    <mergeCell ref="A160:C160"/>
    <mergeCell ref="W160:Y160"/>
    <mergeCell ref="A77:C77"/>
    <mergeCell ref="A152:C152"/>
    <mergeCell ref="W804:Y804"/>
    <mergeCell ref="A804:C804"/>
    <mergeCell ref="W803:Y803"/>
    <mergeCell ref="A803:C803"/>
    <mergeCell ref="A801:C801"/>
    <mergeCell ref="W712:Y712"/>
    <mergeCell ref="A713:C713"/>
    <mergeCell ref="A714:C714"/>
    <mergeCell ref="A715:C715"/>
    <mergeCell ref="A606:C606"/>
    <mergeCell ref="A607:C607"/>
    <mergeCell ref="W566:Y566"/>
    <mergeCell ref="A793:C793"/>
    <mergeCell ref="A447:C447"/>
    <mergeCell ref="A448:C448"/>
    <mergeCell ref="A449:C449"/>
    <mergeCell ref="A450:C450"/>
    <mergeCell ref="A162:C162"/>
    <mergeCell ref="W835:Y835"/>
    <mergeCell ref="S838:U838"/>
    <mergeCell ref="S841:V841"/>
    <mergeCell ref="S842:V842"/>
    <mergeCell ref="A843:C843"/>
    <mergeCell ref="S843:V843"/>
    <mergeCell ref="S844:V844"/>
    <mergeCell ref="A846:E846"/>
    <mergeCell ref="S846:V846"/>
    <mergeCell ref="G853:N853"/>
    <mergeCell ref="A794:C794"/>
    <mergeCell ref="W794:Y794"/>
    <mergeCell ref="A795:C795"/>
    <mergeCell ref="A665:C665"/>
    <mergeCell ref="A800:C800"/>
    <mergeCell ref="W800:Y800"/>
    <mergeCell ref="A652:C652"/>
    <mergeCell ref="A653:C653"/>
    <mergeCell ref="A654:C654"/>
    <mergeCell ref="A655:C655"/>
    <mergeCell ref="A656:C656"/>
    <mergeCell ref="A657:C657"/>
    <mergeCell ref="A658:C658"/>
    <mergeCell ref="A702:C702"/>
    <mergeCell ref="W702:Y702"/>
    <mergeCell ref="A703:C703"/>
    <mergeCell ref="W703:Y703"/>
    <mergeCell ref="A704:C704"/>
    <mergeCell ref="W704:Y704"/>
    <mergeCell ref="A705:C705"/>
    <mergeCell ref="W705:Y705"/>
    <mergeCell ref="A706:C706"/>
  </mergeCells>
  <pageMargins left="0.23622047244094491" right="0.23622047244094491" top="0.74803149606299213" bottom="0.74803149606299213" header="0.31496062992125984" footer="0.31496062992125984"/>
  <pageSetup paperSize="9" scale="50" orientation="landscape" verticalDpi="0" r:id="rId1"/>
  <rowBreaks count="16" manualBreakCount="16">
    <brk id="51" max="16383" man="1"/>
    <brk id="94" max="62" man="1"/>
    <brk id="150" max="62" man="1"/>
    <brk id="170" max="16383" man="1"/>
    <brk id="239" max="62" man="1"/>
    <brk id="259" max="62" man="1"/>
    <brk id="326" max="62" man="1"/>
    <brk id="407" max="62" man="1"/>
    <brk id="476" max="16383" man="1"/>
    <brk id="499" max="62" man="1"/>
    <brk id="571" max="62" man="1"/>
    <brk id="590" max="62" man="1"/>
    <brk id="650" max="62" man="1"/>
    <brk id="667" max="62" man="1"/>
    <brk id="752" max="62" man="1"/>
    <brk id="8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view="pageBreakPreview" zoomScale="60" workbookViewId="0">
      <selection activeCell="I50" sqref="I50"/>
    </sheetView>
  </sheetViews>
  <sheetFormatPr defaultRowHeight="15" x14ac:dyDescent="0.25"/>
  <cols>
    <col min="18" max="18" width="14.7109375" customWidth="1"/>
  </cols>
  <sheetData>
    <row r="1" spans="1:48" s="1" customFormat="1" ht="15.75" x14ac:dyDescent="0.25">
      <c r="A1" s="521" t="s">
        <v>368</v>
      </c>
      <c r="B1" s="522"/>
      <c r="C1" s="523"/>
      <c r="D1" s="17" t="s">
        <v>369</v>
      </c>
      <c r="E1" s="6">
        <v>50</v>
      </c>
      <c r="F1" s="9"/>
      <c r="G1" s="10"/>
      <c r="H1" s="10"/>
      <c r="I1" s="18"/>
      <c r="J1" s="17" t="s">
        <v>350</v>
      </c>
      <c r="K1" s="6">
        <v>100</v>
      </c>
      <c r="L1" s="9"/>
      <c r="M1" s="10"/>
      <c r="N1" s="10"/>
      <c r="O1" s="6"/>
      <c r="P1" s="521" t="s">
        <v>370</v>
      </c>
      <c r="Q1" s="522"/>
      <c r="R1" s="523"/>
      <c r="S1" s="7"/>
      <c r="T1" s="10" t="s">
        <v>371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7"/>
      <c r="AI1" s="10" t="s">
        <v>372</v>
      </c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s="1" customFormat="1" ht="15.75" x14ac:dyDescent="0.25">
      <c r="A2" s="521" t="s">
        <v>373</v>
      </c>
      <c r="B2" s="522"/>
      <c r="C2" s="523"/>
      <c r="D2" s="17"/>
      <c r="E2" s="8"/>
      <c r="F2" s="3"/>
      <c r="G2" s="7"/>
      <c r="H2" s="7"/>
      <c r="I2" s="20"/>
      <c r="J2" s="17"/>
      <c r="K2" s="8"/>
      <c r="L2" s="3"/>
      <c r="M2" s="7"/>
      <c r="N2" s="7"/>
      <c r="O2" s="20"/>
      <c r="P2" s="543" t="s">
        <v>21</v>
      </c>
      <c r="Q2" s="515"/>
      <c r="R2" s="516"/>
      <c r="S2" s="7">
        <v>20.8</v>
      </c>
      <c r="T2" s="7">
        <v>20.8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v>41.6</v>
      </c>
      <c r="AI2" s="7">
        <v>41.6</v>
      </c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s="1" customFormat="1" ht="15.75" x14ac:dyDescent="0.25">
      <c r="A3" s="543" t="s">
        <v>374</v>
      </c>
      <c r="B3" s="515"/>
      <c r="C3" s="516"/>
      <c r="D3" s="17">
        <v>20</v>
      </c>
      <c r="E3" s="8">
        <v>12</v>
      </c>
      <c r="F3" s="3"/>
      <c r="G3" s="7"/>
      <c r="H3" s="7"/>
      <c r="I3" s="20"/>
      <c r="J3" s="17">
        <v>38</v>
      </c>
      <c r="K3" s="8">
        <v>23</v>
      </c>
      <c r="L3" s="3"/>
      <c r="M3" s="7"/>
      <c r="N3" s="7"/>
      <c r="O3" s="20"/>
      <c r="P3" s="543" t="s">
        <v>61</v>
      </c>
      <c r="Q3" s="515"/>
      <c r="R3" s="516"/>
      <c r="S3" s="7">
        <v>52</v>
      </c>
      <c r="T3" s="7">
        <v>52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v>104</v>
      </c>
      <c r="AI3" s="7">
        <v>104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s="1" customFormat="1" ht="15.75" x14ac:dyDescent="0.25">
      <c r="A4" s="543" t="s">
        <v>35</v>
      </c>
      <c r="B4" s="515"/>
      <c r="C4" s="516"/>
      <c r="D4" s="17">
        <v>34.5</v>
      </c>
      <c r="E4" s="8">
        <v>34</v>
      </c>
      <c r="F4" s="3"/>
      <c r="G4" s="7"/>
      <c r="H4" s="7"/>
      <c r="I4" s="20"/>
      <c r="J4" s="17">
        <v>68.900000000000006</v>
      </c>
      <c r="K4" s="8">
        <v>68</v>
      </c>
      <c r="L4" s="3"/>
      <c r="M4" s="7"/>
      <c r="N4" s="7"/>
      <c r="O4" s="20"/>
      <c r="P4" s="543" t="s">
        <v>6</v>
      </c>
      <c r="Q4" s="515"/>
      <c r="R4" s="516"/>
      <c r="S4" s="7">
        <v>1.3</v>
      </c>
      <c r="T4" s="7">
        <v>1.3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v>2.5</v>
      </c>
      <c r="AI4" s="7">
        <v>2.5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1" customFormat="1" ht="15.75" x14ac:dyDescent="0.25">
      <c r="A5" s="543" t="s">
        <v>228</v>
      </c>
      <c r="B5" s="515"/>
      <c r="C5" s="516"/>
      <c r="D5" s="17">
        <v>3</v>
      </c>
      <c r="E5" s="6">
        <v>3</v>
      </c>
      <c r="F5" s="9"/>
      <c r="G5" s="10"/>
      <c r="H5" s="10"/>
      <c r="I5" s="18"/>
      <c r="J5" s="17">
        <v>4</v>
      </c>
      <c r="K5" s="6">
        <v>4</v>
      </c>
      <c r="L5" s="9"/>
      <c r="M5" s="10"/>
      <c r="N5" s="10"/>
      <c r="O5" s="18"/>
      <c r="P5" s="543" t="s">
        <v>132</v>
      </c>
      <c r="Q5" s="515"/>
      <c r="R5" s="516"/>
      <c r="S5" s="7">
        <v>4</v>
      </c>
      <c r="T5" s="10">
        <v>4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7">
        <v>5</v>
      </c>
      <c r="AI5" s="10">
        <v>5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" customFormat="1" ht="15.75" x14ac:dyDescent="0.25">
      <c r="A6" s="551" t="s">
        <v>317</v>
      </c>
      <c r="B6" s="552"/>
      <c r="C6" s="553"/>
      <c r="D6" s="331">
        <v>0.01</v>
      </c>
      <c r="E6" s="331">
        <v>0.01</v>
      </c>
      <c r="F6" s="332"/>
      <c r="G6" s="27"/>
      <c r="H6" s="27"/>
      <c r="I6" s="333"/>
      <c r="J6" s="311">
        <v>0.01</v>
      </c>
      <c r="K6" s="331">
        <v>0.01</v>
      </c>
      <c r="L6" s="332"/>
      <c r="M6" s="27"/>
      <c r="N6" s="455"/>
      <c r="O6" s="8"/>
      <c r="P6" s="551" t="s">
        <v>317</v>
      </c>
      <c r="Q6" s="552"/>
      <c r="R6" s="553"/>
      <c r="S6" s="27">
        <v>2E-3</v>
      </c>
      <c r="T6" s="27">
        <v>2E-3</v>
      </c>
      <c r="U6" s="27"/>
      <c r="V6" s="455"/>
      <c r="W6" s="7"/>
      <c r="X6" s="27"/>
      <c r="Y6" s="27"/>
      <c r="Z6" s="455"/>
      <c r="AA6" s="7"/>
      <c r="AB6" s="27"/>
      <c r="AC6" s="27"/>
      <c r="AD6" s="455"/>
      <c r="AE6" s="7"/>
      <c r="AF6" s="7"/>
      <c r="AG6" s="7"/>
      <c r="AH6" s="27">
        <v>2E-3</v>
      </c>
      <c r="AI6" s="27">
        <v>2E-3</v>
      </c>
      <c r="AJ6" s="27"/>
      <c r="AK6" s="455"/>
      <c r="AL6" s="7"/>
      <c r="AM6" s="27"/>
      <c r="AN6" s="27"/>
      <c r="AO6" s="455"/>
      <c r="AP6" s="7"/>
      <c r="AQ6" s="27"/>
      <c r="AR6" s="27"/>
      <c r="AS6" s="455"/>
      <c r="AT6" s="7"/>
      <c r="AU6" s="7"/>
      <c r="AV6" s="7"/>
    </row>
    <row r="7" spans="1:48" s="1" customFormat="1" ht="15.75" x14ac:dyDescent="0.25">
      <c r="A7" s="543" t="s">
        <v>34</v>
      </c>
      <c r="B7" s="515"/>
      <c r="C7" s="516"/>
      <c r="D7" s="17" t="s">
        <v>367</v>
      </c>
      <c r="E7" s="8">
        <v>5</v>
      </c>
      <c r="F7" s="9"/>
      <c r="G7" s="10"/>
      <c r="H7" s="10"/>
      <c r="I7" s="18"/>
      <c r="J7" s="17" t="s">
        <v>375</v>
      </c>
      <c r="K7" s="8">
        <v>10</v>
      </c>
      <c r="L7" s="9"/>
      <c r="M7" s="10"/>
      <c r="N7" s="10"/>
      <c r="O7" s="18"/>
      <c r="P7" s="543" t="s">
        <v>19</v>
      </c>
      <c r="Q7" s="515"/>
      <c r="R7" s="516"/>
      <c r="S7" s="7">
        <v>1</v>
      </c>
      <c r="T7" s="7">
        <v>1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7">
        <v>2</v>
      </c>
      <c r="AI7" s="7">
        <v>2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1" customFormat="1" ht="16.5" customHeight="1" x14ac:dyDescent="0.25">
      <c r="A8" s="543" t="s">
        <v>376</v>
      </c>
      <c r="B8" s="515"/>
      <c r="C8" s="516"/>
      <c r="D8" s="17">
        <v>2</v>
      </c>
      <c r="E8" s="6">
        <v>2</v>
      </c>
      <c r="F8" s="9"/>
      <c r="G8" s="10"/>
      <c r="H8" s="10"/>
      <c r="I8" s="18"/>
      <c r="J8" s="17">
        <v>4</v>
      </c>
      <c r="K8" s="6">
        <v>4</v>
      </c>
      <c r="L8" s="9"/>
      <c r="M8" s="10"/>
      <c r="N8" s="10"/>
      <c r="O8" s="18"/>
      <c r="P8" s="543" t="s">
        <v>31</v>
      </c>
      <c r="Q8" s="515"/>
      <c r="R8" s="516"/>
      <c r="S8" s="7">
        <v>3.7</v>
      </c>
      <c r="T8" s="10">
        <v>3.7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>
        <v>7.5</v>
      </c>
      <c r="AI8" s="10">
        <v>7.5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1" customFormat="1" ht="15.75" x14ac:dyDescent="0.25">
      <c r="A9" s="452" t="s">
        <v>6</v>
      </c>
      <c r="B9" s="449"/>
      <c r="C9" s="450"/>
      <c r="D9" s="17">
        <v>4</v>
      </c>
      <c r="E9" s="6">
        <v>4</v>
      </c>
      <c r="F9" s="9"/>
      <c r="G9" s="10"/>
      <c r="H9" s="10"/>
      <c r="I9" s="18"/>
      <c r="J9" s="17">
        <v>8</v>
      </c>
      <c r="K9" s="6">
        <v>8</v>
      </c>
      <c r="L9" s="9"/>
      <c r="M9" s="10"/>
      <c r="N9" s="10"/>
      <c r="O9" s="18"/>
      <c r="P9" s="452" t="s">
        <v>377</v>
      </c>
      <c r="Q9" s="449"/>
      <c r="R9" s="450"/>
      <c r="S9" s="7"/>
      <c r="T9" s="10">
        <v>5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7"/>
      <c r="AI9" s="10">
        <v>10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s="1" customFormat="1" ht="15.75" x14ac:dyDescent="0.25">
      <c r="A10" s="452" t="s">
        <v>51</v>
      </c>
      <c r="B10" s="449"/>
      <c r="C10" s="450"/>
      <c r="D10" s="17">
        <v>2</v>
      </c>
      <c r="E10" s="6">
        <v>2</v>
      </c>
      <c r="F10" s="9"/>
      <c r="G10" s="10"/>
      <c r="H10" s="10"/>
      <c r="I10" s="18"/>
      <c r="J10" s="17">
        <v>4</v>
      </c>
      <c r="K10" s="6">
        <v>4</v>
      </c>
      <c r="L10" s="9"/>
      <c r="M10" s="10"/>
      <c r="N10" s="10"/>
      <c r="O10" s="18"/>
      <c r="P10" s="452" t="s">
        <v>377</v>
      </c>
      <c r="Q10" s="449"/>
      <c r="R10" s="450"/>
      <c r="S10" s="7"/>
      <c r="T10" s="10">
        <v>5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7"/>
      <c r="AI10" s="10">
        <v>10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1" customFormat="1" ht="15.6" x14ac:dyDescent="0.3">
      <c r="A11" s="521"/>
      <c r="B11" s="522"/>
      <c r="C11" s="523"/>
      <c r="D11" s="17"/>
      <c r="E11" s="8"/>
      <c r="F11" s="9">
        <v>13.61</v>
      </c>
      <c r="G11" s="10">
        <v>6.03</v>
      </c>
      <c r="H11" s="10">
        <v>7.37</v>
      </c>
      <c r="I11" s="18">
        <v>111</v>
      </c>
      <c r="J11" s="17"/>
      <c r="K11" s="8"/>
      <c r="L11" s="9">
        <v>27.22</v>
      </c>
      <c r="M11" s="10">
        <v>12.06</v>
      </c>
      <c r="N11" s="10">
        <v>14.74</v>
      </c>
      <c r="O11" s="18">
        <v>222</v>
      </c>
      <c r="P11" s="521"/>
      <c r="Q11" s="522"/>
      <c r="R11" s="523"/>
      <c r="S11" s="7"/>
      <c r="T11" s="7"/>
      <c r="U11" s="10">
        <v>23.73</v>
      </c>
      <c r="V11" s="10">
        <v>15.66</v>
      </c>
      <c r="W11" s="10">
        <v>4.38</v>
      </c>
      <c r="X11" s="10">
        <v>1.468</v>
      </c>
      <c r="Y11" s="10">
        <v>4.3899999999999997</v>
      </c>
      <c r="Z11" s="10">
        <v>5.9700000000000003E-2</v>
      </c>
      <c r="AA11" s="10">
        <v>5.07</v>
      </c>
      <c r="AB11" s="10">
        <v>20.25</v>
      </c>
      <c r="AC11" s="10">
        <v>4.3999999999999997E-2</v>
      </c>
      <c r="AD11" s="10">
        <v>3.8E-3</v>
      </c>
      <c r="AE11" s="10">
        <v>4.7999999999999996E-3</v>
      </c>
      <c r="AF11" s="10">
        <v>3.2000000000000001E-2</v>
      </c>
      <c r="AG11" s="10">
        <v>0.2</v>
      </c>
      <c r="AH11" s="10"/>
      <c r="AI11" s="10"/>
      <c r="AJ11" s="10">
        <v>47.46</v>
      </c>
      <c r="AK11" s="10">
        <v>31.32</v>
      </c>
      <c r="AL11" s="10">
        <v>8.76</v>
      </c>
      <c r="AM11" s="10">
        <v>2.9359999999999999</v>
      </c>
      <c r="AN11" s="10">
        <v>8.7799999999999994</v>
      </c>
      <c r="AO11" s="10">
        <v>0.11899999999999999</v>
      </c>
      <c r="AP11" s="10">
        <v>10.14</v>
      </c>
      <c r="AQ11" s="10">
        <v>40.5</v>
      </c>
      <c r="AR11" s="10">
        <v>8.7999999999999995E-2</v>
      </c>
      <c r="AS11" s="10">
        <v>7.6E-3</v>
      </c>
      <c r="AT11" s="10">
        <v>9.5999999999999992E-3</v>
      </c>
      <c r="AU11" s="10">
        <v>6.4000000000000001E-2</v>
      </c>
      <c r="AV11" s="10">
        <v>0.4</v>
      </c>
    </row>
    <row r="12" spans="1:48" s="1" customFormat="1" ht="18.75" customHeight="1" x14ac:dyDescent="0.25">
      <c r="A12" s="703" t="s">
        <v>378</v>
      </c>
      <c r="B12" s="704"/>
      <c r="C12" s="705"/>
      <c r="D12" s="311"/>
      <c r="E12" s="312">
        <v>15</v>
      </c>
      <c r="F12" s="332"/>
      <c r="G12" s="27"/>
      <c r="H12" s="27"/>
      <c r="I12" s="333"/>
      <c r="J12" s="311"/>
      <c r="K12" s="312">
        <v>30</v>
      </c>
      <c r="L12" s="332"/>
      <c r="M12" s="27"/>
      <c r="P12" s="703" t="s">
        <v>379</v>
      </c>
      <c r="Q12" s="704"/>
      <c r="R12" s="705"/>
      <c r="S12" s="27"/>
      <c r="T12" s="314">
        <v>15</v>
      </c>
      <c r="U12" s="27"/>
      <c r="V12" s="29"/>
      <c r="W12" s="29"/>
      <c r="X12" s="27"/>
      <c r="Y12" s="27"/>
      <c r="Z12" s="29"/>
      <c r="AA12" s="29"/>
      <c r="AB12" s="27"/>
      <c r="AC12" s="27"/>
      <c r="AD12" s="29"/>
      <c r="AE12" s="29"/>
      <c r="AF12" s="29"/>
      <c r="AG12" s="29"/>
      <c r="AH12" s="27"/>
      <c r="AI12" s="314">
        <v>30</v>
      </c>
      <c r="AJ12" s="27"/>
      <c r="AK12" s="29"/>
      <c r="AL12" s="29"/>
      <c r="AM12" s="27"/>
      <c r="AN12" s="27"/>
      <c r="AO12" s="29"/>
      <c r="AP12" s="29"/>
      <c r="AQ12" s="27"/>
      <c r="AR12" s="27"/>
      <c r="AS12" s="29"/>
      <c r="AT12" s="29"/>
      <c r="AU12" s="29"/>
      <c r="AV12" s="29"/>
    </row>
    <row r="13" spans="1:48" s="1" customFormat="1" ht="15.75" x14ac:dyDescent="0.25">
      <c r="A13" s="543" t="s">
        <v>374</v>
      </c>
      <c r="B13" s="515"/>
      <c r="C13" s="516"/>
      <c r="D13" s="17">
        <v>4</v>
      </c>
      <c r="E13" s="8">
        <v>3.9</v>
      </c>
      <c r="F13" s="3"/>
      <c r="G13" s="7"/>
      <c r="H13" s="7"/>
      <c r="I13" s="20"/>
      <c r="J13" s="17">
        <v>8</v>
      </c>
      <c r="K13" s="8">
        <v>7.8</v>
      </c>
      <c r="L13" s="3"/>
      <c r="M13" s="7"/>
      <c r="N13" s="7"/>
      <c r="O13" s="20"/>
      <c r="P13" s="543" t="s">
        <v>61</v>
      </c>
      <c r="Q13" s="515"/>
      <c r="R13" s="516"/>
      <c r="S13" s="7">
        <v>52</v>
      </c>
      <c r="T13" s="7">
        <v>52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104</v>
      </c>
      <c r="AI13" s="7">
        <v>104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s="1" customFormat="1" ht="15.75" x14ac:dyDescent="0.25">
      <c r="A14" s="551" t="s">
        <v>380</v>
      </c>
      <c r="B14" s="552"/>
      <c r="C14" s="553"/>
      <c r="D14" s="331">
        <v>0.45</v>
      </c>
      <c r="E14" s="331">
        <v>0.45</v>
      </c>
      <c r="F14" s="332"/>
      <c r="G14" s="27"/>
      <c r="H14" s="27"/>
      <c r="I14" s="333"/>
      <c r="J14" s="311">
        <v>0.9</v>
      </c>
      <c r="K14" s="331">
        <v>0.9</v>
      </c>
      <c r="L14" s="332"/>
      <c r="M14" s="27"/>
      <c r="N14" s="10"/>
      <c r="O14" s="6"/>
      <c r="P14" s="551" t="s">
        <v>21</v>
      </c>
      <c r="Q14" s="552"/>
      <c r="R14" s="553"/>
      <c r="S14" s="27">
        <v>6.7</v>
      </c>
      <c r="T14" s="27">
        <v>6.7</v>
      </c>
      <c r="U14" s="27"/>
      <c r="V14" s="10"/>
      <c r="W14" s="10"/>
      <c r="X14" s="27"/>
      <c r="Y14" s="27"/>
      <c r="Z14" s="10"/>
      <c r="AA14" s="10"/>
      <c r="AB14" s="27"/>
      <c r="AC14" s="27"/>
      <c r="AD14" s="10"/>
      <c r="AE14" s="10"/>
      <c r="AF14" s="10"/>
      <c r="AG14" s="10"/>
      <c r="AH14" s="27">
        <v>13.4</v>
      </c>
      <c r="AI14" s="27">
        <v>13.4</v>
      </c>
      <c r="AJ14" s="27"/>
      <c r="AK14" s="10"/>
      <c r="AL14" s="10"/>
      <c r="AM14" s="27"/>
      <c r="AN14" s="27"/>
      <c r="AO14" s="10"/>
      <c r="AP14" s="10"/>
      <c r="AQ14" s="27"/>
      <c r="AR14" s="27"/>
      <c r="AS14" s="10"/>
      <c r="AT14" s="10"/>
      <c r="AU14" s="10"/>
      <c r="AV14" s="10"/>
    </row>
    <row r="15" spans="1:48" s="1" customFormat="1" ht="15.75" x14ac:dyDescent="0.25">
      <c r="A15" s="551" t="s">
        <v>61</v>
      </c>
      <c r="B15" s="552"/>
      <c r="C15" s="553"/>
      <c r="D15" s="311">
        <v>12</v>
      </c>
      <c r="E15" s="331">
        <v>12</v>
      </c>
      <c r="F15" s="332"/>
      <c r="G15" s="27"/>
      <c r="H15" s="27"/>
      <c r="I15" s="333"/>
      <c r="J15" s="311">
        <v>24</v>
      </c>
      <c r="K15" s="331">
        <v>24</v>
      </c>
      <c r="L15" s="332"/>
      <c r="M15" s="27"/>
      <c r="N15" s="27"/>
      <c r="O15" s="331"/>
      <c r="P15" s="551" t="s">
        <v>61</v>
      </c>
      <c r="Q15" s="552"/>
      <c r="R15" s="553"/>
      <c r="S15" s="27">
        <v>7.5</v>
      </c>
      <c r="T15" s="27">
        <v>7.5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>
        <v>15</v>
      </c>
      <c r="AI15" s="27">
        <v>15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s="1" customFormat="1" ht="15.75" x14ac:dyDescent="0.25">
      <c r="A16" s="551" t="s">
        <v>6</v>
      </c>
      <c r="B16" s="552"/>
      <c r="C16" s="553"/>
      <c r="D16" s="311">
        <v>2</v>
      </c>
      <c r="E16" s="331">
        <v>2</v>
      </c>
      <c r="F16" s="332"/>
      <c r="G16" s="27"/>
      <c r="H16" s="27"/>
      <c r="I16" s="333"/>
      <c r="J16" s="311">
        <v>4</v>
      </c>
      <c r="K16" s="331">
        <v>4</v>
      </c>
      <c r="L16" s="332"/>
      <c r="M16" s="27"/>
      <c r="N16" s="7"/>
      <c r="O16" s="8"/>
      <c r="P16" s="551" t="s">
        <v>6</v>
      </c>
      <c r="Q16" s="552"/>
      <c r="R16" s="553"/>
      <c r="S16" s="27">
        <v>1.2</v>
      </c>
      <c r="T16" s="27">
        <v>1.2</v>
      </c>
      <c r="U16" s="27"/>
      <c r="V16" s="7"/>
      <c r="W16" s="7"/>
      <c r="X16" s="27"/>
      <c r="Y16" s="27"/>
      <c r="Z16" s="7"/>
      <c r="AA16" s="7"/>
      <c r="AB16" s="27"/>
      <c r="AC16" s="27"/>
      <c r="AD16" s="7"/>
      <c r="AE16" s="7"/>
      <c r="AF16" s="7"/>
      <c r="AG16" s="7"/>
      <c r="AH16" s="27">
        <v>2.4</v>
      </c>
      <c r="AI16" s="27">
        <v>2.4</v>
      </c>
      <c r="AJ16" s="27"/>
      <c r="AK16" s="7"/>
      <c r="AL16" s="7"/>
      <c r="AM16" s="27"/>
      <c r="AN16" s="27"/>
      <c r="AO16" s="7"/>
      <c r="AP16" s="7"/>
      <c r="AQ16" s="27"/>
      <c r="AR16" s="27"/>
      <c r="AS16" s="7"/>
      <c r="AT16" s="7"/>
      <c r="AU16" s="7"/>
      <c r="AV16" s="7"/>
    </row>
    <row r="17" spans="1:48" s="1" customFormat="1" ht="15.75" x14ac:dyDescent="0.25">
      <c r="A17" s="551" t="s">
        <v>381</v>
      </c>
      <c r="B17" s="552"/>
      <c r="C17" s="553"/>
      <c r="D17" s="311">
        <v>1.4999999999999999E-2</v>
      </c>
      <c r="E17" s="331">
        <v>1.4999999999999999E-2</v>
      </c>
      <c r="F17" s="332"/>
      <c r="G17" s="27"/>
      <c r="H17" s="27"/>
      <c r="I17" s="333"/>
      <c r="J17" s="311">
        <v>0.03</v>
      </c>
      <c r="K17" s="331">
        <v>0.03</v>
      </c>
      <c r="L17" s="332"/>
      <c r="M17" s="27"/>
      <c r="N17" s="7"/>
      <c r="O17" s="8"/>
      <c r="P17" s="551" t="s">
        <v>317</v>
      </c>
      <c r="Q17" s="552"/>
      <c r="R17" s="553"/>
      <c r="S17" s="27">
        <v>7.0000000000000001E-3</v>
      </c>
      <c r="T17" s="27">
        <v>7.0000000000000001E-3</v>
      </c>
      <c r="U17" s="27"/>
      <c r="V17" s="7"/>
      <c r="W17" s="7"/>
      <c r="X17" s="27"/>
      <c r="Y17" s="27"/>
      <c r="Z17" s="7"/>
      <c r="AA17" s="7"/>
      <c r="AB17" s="27"/>
      <c r="AC17" s="27"/>
      <c r="AD17" s="7"/>
      <c r="AE17" s="7"/>
      <c r="AF17" s="7"/>
      <c r="AG17" s="7"/>
      <c r="AH17" s="27">
        <v>0.01</v>
      </c>
      <c r="AI17" s="27">
        <v>0.01</v>
      </c>
      <c r="AJ17" s="27"/>
      <c r="AK17" s="7"/>
      <c r="AL17" s="7"/>
      <c r="AM17" s="27"/>
      <c r="AN17" s="27"/>
      <c r="AO17" s="7"/>
      <c r="AP17" s="7"/>
      <c r="AQ17" s="27"/>
      <c r="AR17" s="27"/>
      <c r="AS17" s="7"/>
      <c r="AT17" s="7"/>
      <c r="AU17" s="7"/>
      <c r="AV17" s="7"/>
    </row>
    <row r="18" spans="1:48" s="1" customFormat="1" ht="15.6" x14ac:dyDescent="0.3">
      <c r="A18" s="551"/>
      <c r="B18" s="566"/>
      <c r="C18" s="567"/>
      <c r="D18" s="311"/>
      <c r="E18" s="331"/>
      <c r="F18" s="313">
        <v>0.29099999999999998</v>
      </c>
      <c r="G18" s="314">
        <v>0.67700000000000005</v>
      </c>
      <c r="H18" s="314">
        <v>1.98</v>
      </c>
      <c r="I18" s="315">
        <v>15.22</v>
      </c>
      <c r="J18" s="334"/>
      <c r="K18" s="312"/>
      <c r="L18" s="313">
        <v>0.57999999999999996</v>
      </c>
      <c r="M18" s="314">
        <v>1.35</v>
      </c>
      <c r="N18" s="314">
        <v>3.96</v>
      </c>
      <c r="O18" s="315">
        <v>30.44</v>
      </c>
      <c r="P18" s="551"/>
      <c r="Q18" s="566"/>
      <c r="R18" s="567"/>
      <c r="S18" s="27"/>
      <c r="T18" s="27"/>
      <c r="U18" s="314">
        <v>3.73</v>
      </c>
      <c r="V18" s="7">
        <v>12</v>
      </c>
      <c r="W18" s="7">
        <v>9.4</v>
      </c>
      <c r="X18" s="314">
        <v>1.32</v>
      </c>
      <c r="Y18" s="314">
        <v>7.33</v>
      </c>
      <c r="Z18" s="7">
        <v>2.5000000000000001E-2</v>
      </c>
      <c r="AA18" s="7">
        <v>3.78</v>
      </c>
      <c r="AB18" s="314">
        <v>2.77</v>
      </c>
      <c r="AC18" s="314">
        <v>1.89E-2</v>
      </c>
      <c r="AD18" s="7">
        <v>3.8E-3</v>
      </c>
      <c r="AE18" s="7">
        <v>1.11E-2</v>
      </c>
      <c r="AF18" s="7">
        <v>1.95E-2</v>
      </c>
      <c r="AG18" s="7">
        <v>4.8800000000000003E-2</v>
      </c>
      <c r="AH18" s="314"/>
      <c r="AI18" s="314"/>
      <c r="AJ18" s="314">
        <v>7.46</v>
      </c>
      <c r="AK18" s="7">
        <v>24</v>
      </c>
      <c r="AL18" s="7">
        <v>18.8</v>
      </c>
      <c r="AM18" s="314">
        <v>2.64</v>
      </c>
      <c r="AN18" s="314">
        <v>14.66</v>
      </c>
      <c r="AO18" s="7">
        <v>0.05</v>
      </c>
      <c r="AP18" s="7">
        <v>7.56</v>
      </c>
      <c r="AQ18" s="314">
        <v>5.54</v>
      </c>
      <c r="AR18" s="314">
        <v>3.7999999999999999E-2</v>
      </c>
      <c r="AS18" s="7">
        <v>7.6E-3</v>
      </c>
      <c r="AT18" s="7">
        <v>2.1999999999999999E-2</v>
      </c>
      <c r="AU18" s="7">
        <v>3.9E-2</v>
      </c>
      <c r="AV18" s="7">
        <v>9.7600000000000006E-2</v>
      </c>
    </row>
    <row r="19" spans="1:48" s="1" customFormat="1" ht="16.5" customHeight="1" x14ac:dyDescent="0.25">
      <c r="A19" s="521" t="s">
        <v>117</v>
      </c>
      <c r="B19" s="522"/>
      <c r="C19" s="523"/>
      <c r="D19" s="17">
        <v>20</v>
      </c>
      <c r="E19" s="6">
        <v>20</v>
      </c>
      <c r="F19" s="9">
        <v>2.08</v>
      </c>
      <c r="G19" s="10">
        <v>1.04</v>
      </c>
      <c r="H19" s="10">
        <v>15.36</v>
      </c>
      <c r="I19" s="18">
        <v>75.2</v>
      </c>
      <c r="J19" s="17">
        <v>20</v>
      </c>
      <c r="K19" s="6">
        <v>20</v>
      </c>
      <c r="L19" s="9">
        <v>2.08</v>
      </c>
      <c r="M19" s="10">
        <v>1.04</v>
      </c>
      <c r="N19" s="10">
        <v>15.36</v>
      </c>
      <c r="O19" s="18">
        <v>75.2</v>
      </c>
      <c r="P19" s="521" t="s">
        <v>117</v>
      </c>
      <c r="Q19" s="522"/>
      <c r="R19" s="523"/>
      <c r="S19" s="7">
        <v>20</v>
      </c>
      <c r="T19" s="10">
        <v>20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7">
        <v>20</v>
      </c>
      <c r="AI19" s="10">
        <v>20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</sheetData>
  <mergeCells count="34">
    <mergeCell ref="A1:C1"/>
    <mergeCell ref="P1:R1"/>
    <mergeCell ref="A2:C2"/>
    <mergeCell ref="P2:R2"/>
    <mergeCell ref="A3:C3"/>
    <mergeCell ref="P3:R3"/>
    <mergeCell ref="A4:C4"/>
    <mergeCell ref="P4:R4"/>
    <mergeCell ref="A5:C5"/>
    <mergeCell ref="P5:R5"/>
    <mergeCell ref="A6:C6"/>
    <mergeCell ref="P6:R6"/>
    <mergeCell ref="A7:C7"/>
    <mergeCell ref="P7:R7"/>
    <mergeCell ref="A8:C8"/>
    <mergeCell ref="P8:R8"/>
    <mergeCell ref="A11:C11"/>
    <mergeCell ref="P11:R11"/>
    <mergeCell ref="A12:C12"/>
    <mergeCell ref="P12:R12"/>
    <mergeCell ref="A13:C13"/>
    <mergeCell ref="P13:R13"/>
    <mergeCell ref="A14:C14"/>
    <mergeCell ref="P14:R14"/>
    <mergeCell ref="A18:C18"/>
    <mergeCell ref="P18:R18"/>
    <mergeCell ref="A19:C19"/>
    <mergeCell ref="P19:R19"/>
    <mergeCell ref="A15:C15"/>
    <mergeCell ref="P15:R15"/>
    <mergeCell ref="A16:C16"/>
    <mergeCell ref="P16:R16"/>
    <mergeCell ref="A17:C17"/>
    <mergeCell ref="P17:R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кв. 2020год (12час)</vt:lpstr>
      <vt:lpstr>1 кв. 2020год</vt:lpstr>
      <vt:lpstr>Лист1</vt:lpstr>
      <vt:lpstr>'1 кв. 2020год'!Область_печати</vt:lpstr>
      <vt:lpstr>'1 кв. 2020год (12час)'!Область_печати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2016-06-16T07:12:53Z</cp:lastPrinted>
  <dcterms:created xsi:type="dcterms:W3CDTF">2006-09-28T05:33:49Z</dcterms:created>
  <dcterms:modified xsi:type="dcterms:W3CDTF">2020-02-06T09:39:19Z</dcterms:modified>
</cp:coreProperties>
</file>